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NPAST Europroject Kft\Közbeszerzés\Projektek\Magyar Falu Program\Nemzeti és helyi identitástudat\Ivád\Kivitelezés\02 AFAD\1. rész_közözsségi_ház\"/>
    </mc:Choice>
  </mc:AlternateContent>
  <bookViews>
    <workbookView xWindow="0" yWindow="0" windowWidth="20490" windowHeight="7155" tabRatio="725"/>
  </bookViews>
  <sheets>
    <sheet name="Előlap ÉPÍTÉSZET" sheetId="33" r:id="rId1"/>
    <sheet name="2. Építészet összesítő" sheetId="26" r:id="rId2"/>
    <sheet name="2. Építészet Kv" sheetId="20" r:id="rId3"/>
    <sheet name="Előlap STATIKA" sheetId="31" state="hidden" r:id="rId4"/>
    <sheet name="3. Statika összesítő " sheetId="32" state="hidden" r:id="rId5"/>
    <sheet name="3. Statika Kv " sheetId="30" state="hidden" r:id="rId6"/>
  </sheets>
  <definedNames>
    <definedName name="_xlnm.Print_Titles" localSheetId="2">'2. Építészet Kv'!$1:$7</definedName>
    <definedName name="_xlnm.Print_Area" localSheetId="5">'3. Statika Kv '!$A$1:$U$72</definedName>
  </definedNames>
  <calcPr calcId="152511"/>
</workbook>
</file>

<file path=xl/calcChain.xml><?xml version="1.0" encoding="utf-8"?>
<calcChain xmlns="http://schemas.openxmlformats.org/spreadsheetml/2006/main">
  <c r="J43" i="20" l="1"/>
  <c r="J41" i="20"/>
  <c r="J42" i="20"/>
  <c r="I41" i="20"/>
  <c r="I13" i="20"/>
  <c r="I14" i="20"/>
  <c r="I18" i="20"/>
  <c r="I19" i="20"/>
  <c r="I20" i="20"/>
  <c r="I21" i="20"/>
  <c r="I22" i="20"/>
  <c r="I23" i="20"/>
  <c r="I24" i="20"/>
  <c r="I25" i="20"/>
  <c r="I26" i="20"/>
  <c r="I27" i="20"/>
  <c r="I59" i="20" l="1"/>
  <c r="J59" i="20"/>
  <c r="J40" i="20" l="1"/>
  <c r="I40" i="20"/>
  <c r="J37" i="20"/>
  <c r="I37" i="20"/>
  <c r="I42" i="20"/>
  <c r="J39" i="20"/>
  <c r="I39" i="20"/>
  <c r="J38" i="20"/>
  <c r="I38" i="20"/>
  <c r="J19" i="20"/>
  <c r="J20" i="20"/>
  <c r="J21" i="20"/>
  <c r="J22" i="20"/>
  <c r="J23" i="20"/>
  <c r="J24" i="20"/>
  <c r="J25" i="20"/>
  <c r="J26" i="20"/>
  <c r="J27" i="20"/>
  <c r="J18" i="20"/>
  <c r="J51" i="20"/>
  <c r="I51" i="20"/>
  <c r="J60" i="20"/>
  <c r="I60" i="20"/>
  <c r="J57" i="20"/>
  <c r="I57" i="20"/>
  <c r="J54" i="20"/>
  <c r="J55" i="20"/>
  <c r="I55" i="20"/>
  <c r="I54" i="20"/>
  <c r="J58" i="20"/>
  <c r="I58" i="20"/>
  <c r="J56" i="20"/>
  <c r="I56" i="20"/>
  <c r="J53" i="20"/>
  <c r="I53" i="20"/>
  <c r="E15" i="26" l="1"/>
  <c r="I43" i="20"/>
  <c r="D15" i="26" s="1"/>
  <c r="I28" i="20"/>
  <c r="J28" i="20"/>
  <c r="J61" i="20"/>
  <c r="I61" i="20"/>
  <c r="J14" i="20" l="1"/>
  <c r="J13" i="20"/>
  <c r="I64" i="20"/>
  <c r="I65" i="20"/>
  <c r="I66" i="20"/>
  <c r="I67" i="20"/>
  <c r="J46" i="20"/>
  <c r="I46" i="20"/>
  <c r="J66" i="20"/>
  <c r="J67" i="20"/>
  <c r="B3" i="30"/>
  <c r="B4" i="30"/>
  <c r="B6" i="32"/>
  <c r="B5" i="30" s="1"/>
  <c r="I10" i="30"/>
  <c r="I24" i="30" s="1"/>
  <c r="D13" i="32" s="1"/>
  <c r="J10" i="30"/>
  <c r="J24" i="30" s="1"/>
  <c r="E13" i="32" s="1"/>
  <c r="I11" i="30"/>
  <c r="J11" i="30"/>
  <c r="I12" i="30"/>
  <c r="J12" i="30"/>
  <c r="I13" i="30"/>
  <c r="J13" i="30"/>
  <c r="I15" i="30"/>
  <c r="J15" i="30"/>
  <c r="L15" i="30"/>
  <c r="I16" i="30"/>
  <c r="J16" i="30"/>
  <c r="I17" i="30"/>
  <c r="J17" i="30"/>
  <c r="I18" i="30"/>
  <c r="J18" i="30"/>
  <c r="I19" i="30"/>
  <c r="J19" i="30"/>
  <c r="I21" i="30"/>
  <c r="J21" i="30"/>
  <c r="I22" i="30"/>
  <c r="J22" i="30"/>
  <c r="I23" i="30"/>
  <c r="J23" i="30"/>
  <c r="I29" i="30"/>
  <c r="J29" i="30"/>
  <c r="J36" i="30" s="1"/>
  <c r="E14" i="32" s="1"/>
  <c r="I30" i="30"/>
  <c r="I36" i="30" s="1"/>
  <c r="D14" i="32" s="1"/>
  <c r="J30" i="30"/>
  <c r="I31" i="30"/>
  <c r="J31" i="30"/>
  <c r="I32" i="30"/>
  <c r="J32" i="30"/>
  <c r="I33" i="30"/>
  <c r="J33" i="30"/>
  <c r="I34" i="30"/>
  <c r="J34" i="30"/>
  <c r="I35" i="30"/>
  <c r="J35" i="30"/>
  <c r="I41" i="30"/>
  <c r="J41" i="30"/>
  <c r="I42" i="30"/>
  <c r="J42" i="30"/>
  <c r="I43" i="30"/>
  <c r="J43" i="30"/>
  <c r="I44" i="30"/>
  <c r="D15" i="32" s="1"/>
  <c r="J44" i="30"/>
  <c r="E15" i="32" s="1"/>
  <c r="I49" i="30"/>
  <c r="I57" i="30" s="1"/>
  <c r="D16" i="32" s="1"/>
  <c r="J49" i="30"/>
  <c r="I50" i="30"/>
  <c r="J50" i="30"/>
  <c r="I51" i="30"/>
  <c r="J51" i="30"/>
  <c r="I53" i="30"/>
  <c r="J53" i="30"/>
  <c r="I54" i="30"/>
  <c r="J54" i="30"/>
  <c r="I55" i="30"/>
  <c r="J55" i="30"/>
  <c r="I56" i="30"/>
  <c r="J56" i="30"/>
  <c r="J57" i="30"/>
  <c r="E16" i="32" s="1"/>
  <c r="I62" i="30"/>
  <c r="I72" i="30" s="1"/>
  <c r="D17" i="32" s="1"/>
  <c r="J62" i="30"/>
  <c r="I63" i="30"/>
  <c r="J63" i="30"/>
  <c r="J72" i="30"/>
  <c r="E17" i="32" s="1"/>
  <c r="I64" i="30"/>
  <c r="J64" i="30"/>
  <c r="I65" i="30"/>
  <c r="J65" i="30"/>
  <c r="I66" i="30"/>
  <c r="J66" i="30"/>
  <c r="I67" i="30"/>
  <c r="J67" i="30"/>
  <c r="I68" i="30"/>
  <c r="J68" i="30"/>
  <c r="I69" i="30"/>
  <c r="J69" i="30"/>
  <c r="I70" i="30"/>
  <c r="J70" i="30"/>
  <c r="I71" i="30"/>
  <c r="J71" i="30"/>
  <c r="B4" i="32"/>
  <c r="B5" i="32"/>
  <c r="B6" i="26"/>
  <c r="B5" i="20" s="1"/>
  <c r="I9" i="20"/>
  <c r="J9" i="20"/>
  <c r="I31" i="20"/>
  <c r="J31" i="20"/>
  <c r="I33" i="20"/>
  <c r="J33" i="20"/>
  <c r="I47" i="20"/>
  <c r="J47" i="20"/>
  <c r="J64" i="20"/>
  <c r="J65" i="20"/>
  <c r="B4" i="20"/>
  <c r="J48" i="20" l="1"/>
  <c r="E16" i="26" s="1"/>
  <c r="I48" i="20"/>
  <c r="D16" i="26" s="1"/>
  <c r="J10" i="20"/>
  <c r="E11" i="26" s="1"/>
  <c r="D13" i="26"/>
  <c r="I10" i="20"/>
  <c r="D11" i="26" s="1"/>
  <c r="E13" i="26"/>
  <c r="J68" i="20"/>
  <c r="E18" i="26" s="1"/>
  <c r="I68" i="20"/>
  <c r="D18" i="26" s="1"/>
  <c r="E17" i="26"/>
  <c r="D17" i="26"/>
  <c r="J34" i="20"/>
  <c r="E14" i="26" s="1"/>
  <c r="I34" i="20"/>
  <c r="D14" i="26" s="1"/>
  <c r="D18" i="32"/>
  <c r="I15" i="20"/>
  <c r="D12" i="26" s="1"/>
  <c r="J15" i="20"/>
  <c r="E12" i="26" s="1"/>
  <c r="E18" i="32"/>
  <c r="D19" i="32" l="1"/>
  <c r="D20" i="32" s="1"/>
  <c r="D21" i="32" s="1"/>
  <c r="E19" i="26"/>
  <c r="D19" i="26"/>
  <c r="D20" i="26" l="1"/>
  <c r="D21" i="26" s="1"/>
  <c r="D22" i="26" s="1"/>
</calcChain>
</file>

<file path=xl/sharedStrings.xml><?xml version="1.0" encoding="utf-8"?>
<sst xmlns="http://schemas.openxmlformats.org/spreadsheetml/2006/main" count="316" uniqueCount="204">
  <si>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</si>
  <si>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</si>
  <si>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</si>
  <si>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</si>
  <si>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</si>
  <si>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</si>
  <si>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</si>
  <si>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Anyag egységár</t>
  </si>
  <si>
    <t>Díj egységre</t>
  </si>
  <si>
    <t>Anyag összesen</t>
  </si>
  <si>
    <t xml:space="preserve">db     </t>
  </si>
  <si>
    <t xml:space="preserve">m3     </t>
  </si>
  <si>
    <t xml:space="preserve">m2     </t>
  </si>
  <si>
    <t>Ácsmunka</t>
  </si>
  <si>
    <t>Bádogozás</t>
  </si>
  <si>
    <t>Szigetelés</t>
  </si>
  <si>
    <t>fm</t>
  </si>
  <si>
    <t>m2</t>
  </si>
  <si>
    <t>db</t>
  </si>
  <si>
    <t>15-012-331</t>
  </si>
  <si>
    <t>35-011-132</t>
  </si>
  <si>
    <t>Láng és kártevő mentesítés mártva felhordott anyaggal, egyszeri bevonat</t>
  </si>
  <si>
    <t>48-007-1111</t>
  </si>
  <si>
    <t>klt</t>
  </si>
  <si>
    <t>TÉTELES TERVEZŐI KÖLTSÉGVETÉS</t>
  </si>
  <si>
    <t>Díj    összesen</t>
  </si>
  <si>
    <t>K</t>
  </si>
  <si>
    <t>MUNKANEM összesen :</t>
  </si>
  <si>
    <t>31. HELYSZÍNI BETON ÉS VB MUNKA</t>
  </si>
  <si>
    <t>Betonpumpa költsége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</si>
  <si>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</si>
  <si>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</si>
  <si>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</si>
  <si>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</si>
  <si>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</si>
  <si>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</si>
  <si>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</si>
  <si>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>35. ÁCSMUNKA</t>
  </si>
  <si>
    <t>48. SZIGETELÉS</t>
  </si>
  <si>
    <t xml:space="preserve"> 1.8</t>
  </si>
  <si>
    <t>KÉSZÜLT :</t>
  </si>
  <si>
    <t>BERUHÁZÓ :</t>
  </si>
  <si>
    <t>GENERÁLTERVEZŐ :</t>
  </si>
  <si>
    <t>Ssz</t>
  </si>
  <si>
    <t>Helyszíni beton és vasbeton munka</t>
  </si>
  <si>
    <t xml:space="preserve">Homlokzati nyílászárók elhelyezése </t>
  </si>
  <si>
    <t>Nettó anyag és díj összesen :</t>
  </si>
  <si>
    <t>Nettó anyag + díj összesen :</t>
  </si>
  <si>
    <t>ÁFA 27 %</t>
  </si>
  <si>
    <t>Bruttó anyag + díj összesen :</t>
  </si>
  <si>
    <t>TARTÓSZERKEZETI KIVITELI TERVEIHEZ</t>
  </si>
  <si>
    <t>Zsaluzás</t>
  </si>
  <si>
    <t>Födmunka</t>
  </si>
  <si>
    <t>Egyéb kapcsolódó munkák</t>
  </si>
  <si>
    <t>15. ZSALUZÁS</t>
  </si>
  <si>
    <t>15-001-121</t>
  </si>
  <si>
    <t>15-003-21212</t>
  </si>
  <si>
    <t>15-004-1121</t>
  </si>
  <si>
    <t>Síklemez zsaluzása alátámasztó állvánnyal, 4,00 m magasságig</t>
  </si>
  <si>
    <t>15-004-13</t>
  </si>
  <si>
    <t>15-004-53</t>
  </si>
  <si>
    <t>15-004-512</t>
  </si>
  <si>
    <t>Egyeneskarú lépcső zsaluzása, alátámasztó állvánnyal, 4,00 m magasságig</t>
  </si>
  <si>
    <t>15-004-2112111</t>
  </si>
  <si>
    <t>15-005-51</t>
  </si>
  <si>
    <t>15-017-3</t>
  </si>
  <si>
    <t>Biztonsági védőkorlát készítése</t>
  </si>
  <si>
    <t>21. FÖLDMUNKA</t>
  </si>
  <si>
    <t>21-008-213</t>
  </si>
  <si>
    <t>21-004-422</t>
  </si>
  <si>
    <t>23. SÍKALAPOZÁS</t>
  </si>
  <si>
    <t>31-021-133</t>
  </si>
  <si>
    <t>31-011-2122</t>
  </si>
  <si>
    <t>31-021-432</t>
  </si>
  <si>
    <t>31-021-6132</t>
  </si>
  <si>
    <t>31-021-101113</t>
  </si>
  <si>
    <t>Síkalapozás</t>
  </si>
  <si>
    <t>EGYÉB KAPCSOLÓDÓ MUNKÁK</t>
  </si>
  <si>
    <t>KÖLTSÉGVETÉS MUNKANEM ÖSSZESÍTŐ</t>
  </si>
  <si>
    <t>Technológiai szigetelés; Alátét- és elválasztó rétegek beépítése, PE fólia  egy rétegben, átlapolással, rögzítés nélkül, vízszintes felületen úsztató réteg felett, falra felvezetve                     ( alapterületre vetítve )</t>
  </si>
  <si>
    <t>Nyílászsaluzat készítése falban</t>
  </si>
  <si>
    <t>Gerenda és áthidaló zsaluzása, födémzsaluzattal együtt</t>
  </si>
  <si>
    <t>Ferde lemez zsaluzása alátámasztó állvánnyal ( egyoldali felülettel számolva )</t>
  </si>
  <si>
    <t>Lépcső pihenő zsaluzása, alátámasztó állvánnyal, 3,00 m magasságig</t>
  </si>
  <si>
    <t>Szélzsaluzat készítése födémnél</t>
  </si>
  <si>
    <t>Kirekesztő zsaluzat készítése födémnél</t>
  </si>
  <si>
    <t xml:space="preserve">to     </t>
  </si>
  <si>
    <t>Távtartók elhelyezése</t>
  </si>
  <si>
    <t>Vízzáró duzzadószalag elhelyezése padló és falcsatlakozásnál</t>
  </si>
  <si>
    <t>Kerületi úszatósáv készítése zsaluzáskor elhelyezve, lépcső lemezfödém és határoló falak között</t>
  </si>
  <si>
    <t>M31-001-121</t>
  </si>
  <si>
    <t xml:space="preserve">Vasbetonfal készítése vasbetonból, felszerkezetek, szivattyús technológiával; C 25/30-XC1-16-F3 kavicsbeton keverék </t>
  </si>
  <si>
    <t xml:space="preserve">Oszlop, pillér készítése vasbetonból, szivattyús technológiával; szivattyús technológiával; C 25/30-XC1-16-F3 kavicsbeton keverék </t>
  </si>
  <si>
    <t xml:space="preserve">Vasbeton gerenda és áthidaló készítése;  szivattyús technológiával; C 25/30-XC1-16-F3 kavicsbeton </t>
  </si>
  <si>
    <t xml:space="preserve">Sík vagy bordás vasbetonlemez készítése;  szivattyús technológiával; C 25/30-XC1-16-F3 kavicsbeton keverék </t>
  </si>
  <si>
    <t xml:space="preserve">Ferde (15 fok hajlásszög felett) vagy íves, sík és bordás vasbetonlemez készítése alsó zsaluzatra, szivattyús technológiával;  C 25/30-XC1-16-F3 kavicsbeton keverék </t>
  </si>
  <si>
    <t>Lépcső készítése épületekhez, pihenőkkel; vasbetonból szivattyús technológiával;  C 25/30-XC1-16-F3 kavicsbeton keverék osztályú</t>
  </si>
  <si>
    <t>KÉSZÜLT A 1125 BUDAPEST, DIANA UTCA 15A. / HRSZ : 9605/ SZÁM ALATT LÉTESÍTENDŐ</t>
  </si>
  <si>
    <t>ART1ST DESIGN STUDIO KFT - TARACZKY DÁNIEL FELELŐS TERVEZŐ</t>
  </si>
  <si>
    <t>m3</t>
  </si>
  <si>
    <t>23-003-112</t>
  </si>
  <si>
    <t>szerelőbeton készítése 10cm vastagságig lemez alapozás vasalásához C12-16/KK min betonból szivattyús technológiával</t>
  </si>
  <si>
    <t>23-003-002</t>
  </si>
  <si>
    <t>Betonacél-szerelés; Betonacél B60.50; A KÜLÖN BECSATOLT VASKIVONAT SZERINT</t>
  </si>
  <si>
    <t>Lemezalapozás készítése C25/30-XC2-16-F3 X0b(H) min betonból szivattyús technológiával</t>
  </si>
  <si>
    <t>Talpalapozás készítése C25/30-XC2-16-F3 X0b(H) min betonból szivattyús technológiával acél szerkezetek alatt</t>
  </si>
  <si>
    <t>21-003-212</t>
  </si>
  <si>
    <t>Közműfeltárás - gáz és víz nyomvonalán III oszt. Talajban</t>
  </si>
  <si>
    <t>21-003-7161</t>
  </si>
  <si>
    <t>Pincetömb kiemelése gépi erővel bármilyen osztályú talajban 4,50m mélységgel 6/4es rézsüképzéssel.</t>
  </si>
  <si>
    <t xml:space="preserve">Feltöltések pincefalak mellett, az anyag szétterítésével, mozgatásával, kézi/gépi döngöléssel, helyszínen lévő talajból - ELŐIRÁNYZOTT MENNYISÉG          </t>
  </si>
  <si>
    <t>21-002-114</t>
  </si>
  <si>
    <t>Termőréteg leszedése gépi erővel, depónia képzés</t>
  </si>
  <si>
    <t>HÁROMFOGLALKOZTATÓS ÓVODA</t>
  </si>
  <si>
    <t>15-001-001</t>
  </si>
  <si>
    <t>Lemezalap egyoldali zsaluzása 0,35mig</t>
  </si>
  <si>
    <t>Falzsaluzás kétoldali, függőleges vagy ferde sík felülettel, fém zsaluzattal, alsó szint fal</t>
  </si>
  <si>
    <t xml:space="preserve">Falzsaluzás kétoldali, függőleges vagy ferde sík felülettel, fém zsaluzattal, utcai szint fal </t>
  </si>
  <si>
    <t xml:space="preserve">Tömörítés bármely tömörítési osztályban gépi erővel, nagy felületen, tömörségi fok: 95% - ELŐIRÁNYZOTT MENNYISÉG </t>
  </si>
  <si>
    <t>21-011-72</t>
  </si>
  <si>
    <t>Feltöltés készítése osztályozatlan kavicsból lemezalapozás alatt, támfalak és alapozások kerületén ELŐIRÁNYZOTT MENNYISÉG</t>
  </si>
  <si>
    <t>Coule kavics terítése angolaknákban, 80 cm vastagságban. Az épület kerületén 30cm mélységgel és 60cm szélességben</t>
  </si>
  <si>
    <t>31-011-332</t>
  </si>
  <si>
    <t>Falzsaluzás kétoldali, függőleges vagy ferde sík felülettel, fém zsaluzattal, liftakna</t>
  </si>
  <si>
    <t>Oszlopzsaluzása állandó keresztmetszetű, négyszög</t>
  </si>
  <si>
    <t>ISTENHEGYI SZENT LÁSZLÓ PLÉBÁNIA</t>
  </si>
  <si>
    <t>m</t>
  </si>
  <si>
    <t>Állványozás, zsaluzatok</t>
  </si>
  <si>
    <t>15. ÁLLVÁNYOZÁS, ZSALUZATOK</t>
  </si>
  <si>
    <t>36.VAKOLATOK</t>
  </si>
  <si>
    <t>Homlokzati vékonyvakolatok, színvakolatok felhordása alapozott, előkészített felületre, vödrös kiszerelésű anyagból, vizes bázisú, egy rétegben, 1,5 mm-es szemcsemérettel, dörzsölt hatású szilikonons vékonyvakolat. Ajánlott típus : BAUMIT nanopor ( Alapozó és vékonyvakolat rendszer)</t>
  </si>
  <si>
    <t>36-004-1.1.2.1.2</t>
  </si>
  <si>
    <t>M44-002</t>
  </si>
  <si>
    <t>Vakolatok</t>
  </si>
  <si>
    <t>M48-010-1111</t>
  </si>
  <si>
    <t>48-005-1.41.1.1</t>
  </si>
  <si>
    <t>BUDAPEST, 2019. JANUÁR</t>
  </si>
  <si>
    <t>Építési törmelék konténeres elszállítása, lerakása, lerakóhelyi díjjal, 8,0 m3-es konténerbe</t>
  </si>
  <si>
    <t>Munkahelyi depóniából építési törmelék konténerbe rakása,  kézi erővel, önálló munka esetén elszámolva, konténer szállítás nélkül</t>
  </si>
  <si>
    <t xml:space="preserve">fehér színben, </t>
  </si>
  <si>
    <t>Hő- és hangszigetelő anyagok elhelyezése, leragasztás, rögzítés nélkül, födémen, lépésálló ásványgyapot lemez hőszigetlés 90kg/m3, 250 mm vastagságban, padlástérben</t>
  </si>
  <si>
    <t>Zárófödém padlásjárdájának kilakítása, pallóból késtzített a fogadószerkezettel, OSB 22-es burkolattal</t>
  </si>
  <si>
    <t>Hő- és hangszigetelő anyagok elhelyezése, homlokzatok lábazat kialakítása üvegszövethálóval ragasztó habarcsba, XPS  hab hőszigetelő lemez  100mm vastagságban műanyag dübelezéssel (6db/m2) együtt</t>
  </si>
  <si>
    <t>Belső vakolatjavítás</t>
  </si>
  <si>
    <t>POLGÁRMESTERI HIVATAL és KÖZÖSSÉGI ÉPÜLET</t>
  </si>
  <si>
    <t>TETŐHÉJAZAT CSERE,NYÍLÁSZÁRÓ CSERE,FAL- FÖDÉM HŐSZIGETELÉS és KAPCSOLÓDÓ MUNKÁI KÖLTSÉGEIRŐL</t>
  </si>
  <si>
    <t>35-000-2.1</t>
  </si>
  <si>
    <t>Tetőlécezés bontása, cserépfedé- ses felület alól</t>
  </si>
  <si>
    <t>Új tetőlécezés új cserépfedés alá</t>
  </si>
  <si>
    <t>Ellenlécezés készítése szaruzaton</t>
  </si>
  <si>
    <t>Páraáteresztő, szabadon fekvő, szélzáró, vízzáró, vízhatlan alátétfólia, alátétfedés, vagy alátétszigetelés terítése 15 cm-es átfedéssel (ellenléc külön tételben számolandó)DÖRKEN DELTA MAXX PLUSZ</t>
  </si>
  <si>
    <t xml:space="preserve">44. HOMLOKZATI NYÍLÁSZÁRÓK ELHELYEZÉSE </t>
  </si>
  <si>
    <t>35-004-1.3</t>
  </si>
  <si>
    <t>Deszkázás ereszdeszkázás gyalult, hornyolt deszkával, hajópadlóval</t>
  </si>
  <si>
    <t>35-004-1.4</t>
  </si>
  <si>
    <t>Deszkázás homlokdeszka léctagozattal, gyalulva, 30 cm szélességig</t>
  </si>
  <si>
    <t>Műanyag homlokzati nyílászárók legyártása és elhelyezése, csokolá-débarna színben , 4-16-4-16-4 hőszigetelő üvegezéssel,Uw&lt; 1,15 W/m2K , az elhelyezéshez szükséges segédanyagokkal.</t>
  </si>
  <si>
    <t>Ablak elhelyezése;  Fix ablak 41 / 53 cm gyártási méretben (4)</t>
  </si>
  <si>
    <t>Ablak elhelyezése;  Egyszárnyú  balos nyíló-bukó ablak 94 /163 cm gyártási méretben (5)</t>
  </si>
  <si>
    <t>Ablak elhelyezése;  Egyszárnyú  balos nyíló-bukó ablak 93 /163 cm gyártási méretben (10)</t>
  </si>
  <si>
    <t>Ajtó elhelyezése;  Kifelé nyíló kétszárnyú aszimmetrikus bejárati ajtó , 130 / 230 cm gyártási méretben balos (2)</t>
  </si>
  <si>
    <t>Ajtó elhelyezése;  Befelé nyíló egyszárnyú bejárati ajtó , 95 / 210 cm gyártási méretben jobbos (9)</t>
  </si>
  <si>
    <t>Ablak elhelyezése; Kétszárnyú tokosztott nyíló-bukó+nyíló-bukó kivitelű ablak, 156 / 123 cm gyártási méretben.(3)</t>
  </si>
  <si>
    <t>Ablak elhelyezése; Kétszárnyú tokosztott nyíló-bukó+nyíló-bukó kivitelű ablak, 160 / 138 cm gyártási méretben.(1)</t>
  </si>
  <si>
    <t>35-000-1.1</t>
  </si>
  <si>
    <t>Fa tetőszerkezet bontása, 0,036 m3 /m2 famennyiségig</t>
  </si>
  <si>
    <t>35-001--1.2</t>
  </si>
  <si>
    <t>Fa tetőszerkezet bármely rendszerben faragott fűrészelt fából,0,021-0,025m3/m2 bedolgozott famennyiség között</t>
  </si>
  <si>
    <t>35-003-1.5</t>
  </si>
  <si>
    <t>35-003-1.6</t>
  </si>
  <si>
    <t>35-002-1</t>
  </si>
  <si>
    <t>41. TETŐFEDÉS</t>
  </si>
  <si>
    <t>41-004-1.1.1</t>
  </si>
  <si>
    <t>41-000-4</t>
  </si>
  <si>
    <t>Cserépfedés bontása</t>
  </si>
  <si>
    <t>41-004-19.3.1</t>
  </si>
  <si>
    <r>
      <t xml:space="preserve">Egyszeres fedés húzott, hornyolt tetőcserepekkel, rögzítés nélkül, 25-30° tetőhajlásszög között CREATON Róna hornyolt </t>
    </r>
    <r>
      <rPr>
        <b/>
        <sz val="10"/>
        <rFont val="Frutiger HUc Condensed Light"/>
        <charset val="238"/>
      </rPr>
      <t>egyenesvágású kerámia alapcserép</t>
    </r>
    <r>
      <rPr>
        <sz val="10"/>
        <rFont val="Frutiger HUc Condensed Light"/>
        <charset val="238"/>
      </rPr>
      <t xml:space="preserve"> 20,5×40 cm, natúrvörös</t>
    </r>
  </si>
  <si>
    <r>
      <t xml:space="preserve">Egyszeres húzott, hornyolt  tetőcserép fedésnél, él- és </t>
    </r>
    <r>
      <rPr>
        <b/>
        <sz val="10"/>
        <rFont val="Frutiger HUc Condensed Light"/>
        <charset val="238"/>
      </rPr>
      <t xml:space="preserve">taréjgerinc </t>
    </r>
    <r>
      <rPr>
        <sz val="10"/>
        <rFont val="Frutiger HUc Condensed Light"/>
        <charset val="238"/>
      </rPr>
      <t>készítése kúpcseréppel, kúpcseréprögzítővel, gerincszellőző-szalaggal vagy fésűs gerincelemmel CREATON kerámia kúpcserép  natúrvörös</t>
    </r>
  </si>
  <si>
    <t>41-004-19.11.1</t>
  </si>
  <si>
    <r>
      <t xml:space="preserve">Egyszeres húzott, hornyolt  tetőcserép fedésnél, </t>
    </r>
    <r>
      <rPr>
        <b/>
        <sz val="10"/>
        <rFont val="Frutiger HUc Condensed Light"/>
        <charset val="238"/>
      </rPr>
      <t xml:space="preserve">élgerinc </t>
    </r>
    <r>
      <rPr>
        <sz val="10"/>
        <rFont val="Frutiger HUc Condensed Light"/>
        <charset val="238"/>
      </rPr>
      <t>készítése kúpcseréppel, és univerzális öntapadó kúpalátéttel,kúpcseréppel, fésűs élgerinccel vagy szellőzőszalaggal CREATON kerámia kúpcserép  natúrvörös</t>
    </r>
  </si>
  <si>
    <t>41-004-19.21.1</t>
  </si>
  <si>
    <r>
      <t xml:space="preserve">Egyszeres húzott, hornyolt  tetőcserép fedésnél, </t>
    </r>
    <r>
      <rPr>
        <b/>
        <sz val="10"/>
        <rFont val="Frutiger HUc Condensed Light"/>
        <charset val="238"/>
      </rPr>
      <t xml:space="preserve">szellőzőcserép </t>
    </r>
    <r>
      <rPr>
        <sz val="10"/>
        <rFont val="Frutiger HUc Condensed Light"/>
        <charset val="238"/>
      </rPr>
      <t>elhelyezése, CREATON kerámia szellőzőcserép, natúrvörös</t>
    </r>
  </si>
  <si>
    <t>Tetőfedés</t>
  </si>
  <si>
    <t>43. BÁDOGOZÁS</t>
  </si>
  <si>
    <t>43-002-1.5</t>
  </si>
  <si>
    <t>43-002-11.5</t>
  </si>
  <si>
    <t>Homlokzati nyílászárók bontása</t>
  </si>
  <si>
    <t>Hulladékkezelés</t>
  </si>
  <si>
    <t>Bakállvány készítése pallóterítéssel; 2,00 m magasságig bontással együtt</t>
  </si>
  <si>
    <t>Hő- és hangszigetelő anyagok elhelyezése, homlokzatok üvegszövethálóval ragasztó habarcsba, EPS  hab hőszigetelő lemez  120mm vastagságban műanyag dübelezéssel (6db/m2) együtt</t>
  </si>
  <si>
    <t xml:space="preserve">Függőereszcsatorna szerelése, félkörszelvényű, bármilyen kiterített szélességben,
minősített ötvözött horganylemezből
VM ZINC 33-as ereszcsatorna, , félkörszelvényű, </t>
  </si>
  <si>
    <t xml:space="preserve">Lefolyócső szerelése kör keresztmetszettel, bármilyen kiterített szélességgel,
minősített ötvözött horganylemezből
VM ZINC 120-as lefolyócső, körszelvényű, </t>
  </si>
  <si>
    <t>41-004-19-25</t>
  </si>
  <si>
    <t>Egyszeres húzott, hornyolt  tetőcserép fedésnél, hófogó- és biztonsági rendszer kiegészítők elhelyezése tetőfelületen fém hófogó hornyolt tetőcseréphez C 380</t>
  </si>
  <si>
    <t>Ajtó elhelyezése;  Befelé nyíló egyszárnyú bejárati ajtó , 100/ 210 cm gyártási méretben jobbos, alagsori kazánház és pince</t>
  </si>
  <si>
    <t>21. HULLADÉKKEZELÉS</t>
  </si>
  <si>
    <t>Költségvetés</t>
  </si>
  <si>
    <t>Készítette:</t>
  </si>
  <si>
    <t>Cím:</t>
  </si>
  <si>
    <t>Kelt:</t>
  </si>
  <si>
    <t>……………………….</t>
  </si>
  <si>
    <t>aláírás</t>
  </si>
  <si>
    <t xml:space="preserve"> A 3248 Ivád, Dózsa György út 2. hrsz.: 249 alatti</t>
  </si>
  <si>
    <t>Tételes költségvetés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</si>
</sst>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0.0"/>
    <numFmt numFmtId="165" formatCode="#,##0\ &quot;Ft&quot;"/>
    <numFmt numFmtId="166" formatCode="#,##0.0"/>
    <numFmt numFmtId="167" formatCode="&quot; &quot;#,##0.00&quot; &quot;[$Ft-40E]&quot; &quot;;&quot;-&quot;#,##0.00&quot; &quot;[$Ft-40E]&quot; &quot;;&quot; -&quot;00&quot; &quot;[$Ft-40E]&quot; &quot;;&quot; &quot;@&quot; &quot;"/>
  </numFmts>
  <fonts count="51">
    <font>
      <sz val="10"/>
      <name val="Arial"/>
      <charset val="238"/>
    </font>
    <font>
      <sz val="10"/>
      <name val="Arial"/>
      <family val="2"/>
    </font>
    <font>
      <sz val="10"/>
      <name val="Arial"/>
      <family val="2"/>
    </font>
    <font>
      <sz val="12"/>
      <name val="Times New Roman CE"/>
    </font>
    <font>
      <sz val="10"/>
      <name val="Arial CE"/>
      <charset val="238"/>
    </font>
    <font>
      <sz val="10"/>
      <name val="Arial CE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2"/>
      <name val="Frutiger HUc Condensed Light"/>
      <charset val="238"/>
    </font>
    <font>
      <sz val="10"/>
      <name val="Frutiger HUc Condensed Light"/>
      <charset val="238"/>
    </font>
    <font>
      <b/>
      <sz val="18"/>
      <name val="Frutiger HUc Condensed Light"/>
      <charset val="238"/>
    </font>
    <font>
      <b/>
      <sz val="14"/>
      <name val="Frutiger HUc Condensed Light"/>
      <charset val="238"/>
    </font>
    <font>
      <b/>
      <sz val="10"/>
      <name val="Frutiger HUc Condensed Light"/>
      <charset val="238"/>
    </font>
    <font>
      <b/>
      <sz val="16"/>
      <name val="Frutiger HUc Condensed Light"/>
      <charset val="238"/>
    </font>
    <font>
      <i/>
      <sz val="10"/>
      <name val="Frutiger HUc Condensed Light"/>
      <charset val="238"/>
    </font>
    <font>
      <sz val="11"/>
      <name val="Frutiger HUc Condensed Light"/>
      <charset val="238"/>
    </font>
    <font>
      <b/>
      <sz val="9"/>
      <name val="Frutiger HUc Condensed Light"/>
      <charset val="238"/>
    </font>
    <font>
      <sz val="9"/>
      <name val="Frutiger HUc Condensed Light"/>
      <charset val="238"/>
    </font>
    <font>
      <b/>
      <i/>
      <sz val="9"/>
      <name val="Frutiger HUc Condensed Light"/>
      <charset val="238"/>
    </font>
    <font>
      <b/>
      <sz val="11"/>
      <name val="Frutiger HUc Condensed Light"/>
      <charset val="238"/>
    </font>
    <font>
      <b/>
      <sz val="12"/>
      <name val="Frutiger HUc Condensed Light"/>
      <charset val="238"/>
    </font>
    <font>
      <sz val="8"/>
      <name val="Frutiger HUc Condensed Light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5"/>
      <color indexed="56"/>
      <name val="Calibri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color rgb="FF00000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 CE"/>
      <charset val="238"/>
    </font>
    <font>
      <sz val="10"/>
      <color rgb="FF000000"/>
      <name val="MS Sans Serif"/>
      <family val="2"/>
      <charset val="238"/>
    </font>
    <font>
      <sz val="10"/>
      <color rgb="FFFF0000"/>
      <name val="Frutiger HUc Condensed Light"/>
      <charset val="238"/>
    </font>
    <font>
      <sz val="10"/>
      <color theme="1"/>
      <name val="Frutiger HUc Condensed Light"/>
      <charset val="238"/>
    </font>
    <font>
      <sz val="10"/>
      <color rgb="FF7030A0"/>
      <name val="Frutiger HUc Condensed Light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FF33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1">
    <xf numFmtId="0" fontId="0" fillId="0" borderId="0"/>
    <xf numFmtId="0" fontId="44" fillId="0" borderId="0" applyNumberFormat="0" applyBorder="0" applyProtection="0">
      <alignment horizontal="left" vertical="center" wrapText="1"/>
    </xf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7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1" borderId="0" applyNumberFormat="0" applyBorder="0" applyAlignment="0" applyProtection="0"/>
    <xf numFmtId="0" fontId="29" fillId="16" borderId="0" applyNumberFormat="0" applyBorder="0" applyAlignment="0" applyProtection="0"/>
    <xf numFmtId="0" fontId="29" fillId="19" borderId="0" applyNumberFormat="0" applyBorder="0" applyAlignment="0" applyProtection="0"/>
    <xf numFmtId="0" fontId="30" fillId="9" borderId="1" applyNumberFormat="0" applyAlignment="0" applyProtection="0"/>
    <xf numFmtId="0" fontId="31" fillId="0" borderId="0" applyNumberFormat="0" applyFill="0" applyBorder="0" applyAlignment="0" applyProtection="0"/>
    <xf numFmtId="0" fontId="26" fillId="0" borderId="2" applyNumberFormat="0" applyFill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3" fillId="0" borderId="0" applyNumberFormat="0" applyFill="0" applyBorder="0" applyAlignment="0" applyProtection="0"/>
    <xf numFmtId="0" fontId="34" fillId="20" borderId="5" applyNumberFormat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28" fillId="0" borderId="0" applyNumberFormat="0" applyFont="0" applyFill="0" applyBorder="0" applyAlignment="0" applyProtection="0"/>
    <xf numFmtId="0" fontId="36" fillId="0" borderId="6" applyNumberFormat="0" applyFill="0" applyAlignment="0" applyProtection="0"/>
    <xf numFmtId="0" fontId="23" fillId="21" borderId="7" applyNumberFormat="0" applyFont="0" applyAlignment="0" applyProtection="0"/>
    <xf numFmtId="0" fontId="37" fillId="6" borderId="0" applyNumberFormat="0" applyBorder="0" applyAlignment="0" applyProtection="0"/>
    <xf numFmtId="0" fontId="38" fillId="22" borderId="8" applyNumberFormat="0" applyAlignment="0" applyProtection="0"/>
    <xf numFmtId="0" fontId="39" fillId="0" borderId="0" applyNumberFormat="0" applyFill="0" applyBorder="0" applyAlignment="0" applyProtection="0"/>
    <xf numFmtId="0" fontId="45" fillId="0" borderId="0"/>
    <xf numFmtId="0" fontId="7" fillId="0" borderId="0"/>
    <xf numFmtId="0" fontId="2" fillId="0" borderId="0"/>
    <xf numFmtId="0" fontId="45" fillId="0" borderId="0"/>
    <xf numFmtId="0" fontId="1" fillId="0" borderId="0"/>
    <xf numFmtId="0" fontId="1" fillId="0" borderId="0"/>
    <xf numFmtId="0" fontId="23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45" fillId="0" borderId="0"/>
    <xf numFmtId="0" fontId="25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46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5" fillId="0" borderId="0"/>
    <xf numFmtId="0" fontId="7" fillId="0" borderId="0"/>
    <xf numFmtId="0" fontId="4" fillId="0" borderId="0"/>
    <xf numFmtId="0" fontId="8" fillId="0" borderId="0"/>
    <xf numFmtId="0" fontId="6" fillId="0" borderId="0" applyProtection="0"/>
    <xf numFmtId="0" fontId="47" fillId="0" borderId="0" applyNumberFormat="0" applyBorder="0" applyProtection="0"/>
    <xf numFmtId="0" fontId="40" fillId="0" borderId="9" applyNumberFormat="0" applyFill="0" applyAlignment="0" applyProtection="0"/>
    <xf numFmtId="167" fontId="28" fillId="0" borderId="0" applyFont="0" applyFill="0" applyBorder="0" applyAlignment="0" applyProtection="0"/>
    <xf numFmtId="0" fontId="41" fillId="5" borderId="0" applyNumberFormat="0" applyBorder="0" applyAlignment="0" applyProtection="0"/>
    <xf numFmtId="0" fontId="42" fillId="23" borderId="0" applyNumberFormat="0" applyBorder="0" applyAlignment="0" applyProtection="0"/>
    <xf numFmtId="0" fontId="6" fillId="0" borderId="0"/>
    <xf numFmtId="0" fontId="43" fillId="22" borderId="1" applyNumberFormat="0" applyAlignment="0" applyProtection="0"/>
    <xf numFmtId="9" fontId="24" fillId="0" borderId="0" applyFont="0" applyFill="0" applyBorder="0" applyAlignment="0" applyProtection="0"/>
  </cellStyleXfs>
  <cellXfs count="225">
    <xf numFmtId="0" fontId="0" fillId="0" borderId="0" xfId="0"/>
    <xf numFmtId="0" fontId="9" fillId="0" borderId="0" xfId="79" applyFont="1" applyAlignment="1">
      <alignment vertical="top" wrapText="1"/>
    </xf>
    <xf numFmtId="0" fontId="9" fillId="0" borderId="10" xfId="79" applyFont="1" applyBorder="1" applyAlignment="1">
      <alignment vertical="top" wrapText="1"/>
    </xf>
    <xf numFmtId="0" fontId="9" fillId="0" borderId="11" xfId="79" applyFont="1" applyBorder="1" applyAlignment="1">
      <alignment vertical="top" wrapText="1"/>
    </xf>
    <xf numFmtId="0" fontId="9" fillId="0" borderId="12" xfId="79" applyFont="1" applyBorder="1" applyAlignment="1">
      <alignment vertical="top" wrapText="1"/>
    </xf>
    <xf numFmtId="0" fontId="10" fillId="0" borderId="0" xfId="0" applyFont="1"/>
    <xf numFmtId="0" fontId="9" fillId="0" borderId="13" xfId="79" applyFont="1" applyBorder="1" applyAlignment="1">
      <alignment vertical="top" wrapText="1"/>
    </xf>
    <xf numFmtId="0" fontId="9" fillId="0" borderId="0" xfId="79" applyFont="1" applyBorder="1" applyAlignment="1">
      <alignment vertical="top" wrapText="1"/>
    </xf>
    <xf numFmtId="0" fontId="9" fillId="0" borderId="14" xfId="79" applyFont="1" applyBorder="1" applyAlignment="1">
      <alignment vertical="top" wrapText="1"/>
    </xf>
    <xf numFmtId="0" fontId="12" fillId="0" borderId="0" xfId="79" applyFont="1" applyFill="1" applyBorder="1" applyAlignment="1">
      <alignment horizontal="left" vertical="top" wrapText="1"/>
    </xf>
    <xf numFmtId="0" fontId="9" fillId="0" borderId="0" xfId="79" applyFont="1" applyAlignment="1">
      <alignment vertical="center" wrapText="1"/>
    </xf>
    <xf numFmtId="0" fontId="9" fillId="0" borderId="13" xfId="79" applyFont="1" applyBorder="1" applyAlignment="1">
      <alignment vertical="center" wrapText="1"/>
    </xf>
    <xf numFmtId="0" fontId="9" fillId="0" borderId="14" xfId="79" applyFont="1" applyBorder="1" applyAlignment="1">
      <alignment vertical="center" wrapText="1"/>
    </xf>
    <xf numFmtId="0" fontId="15" fillId="0" borderId="0" xfId="79" applyFont="1" applyBorder="1" applyAlignment="1">
      <alignment vertical="top" wrapText="1"/>
    </xf>
    <xf numFmtId="0" fontId="10" fillId="0" borderId="0" xfId="79" applyFont="1" applyBorder="1" applyAlignment="1">
      <alignment vertical="top" wrapText="1"/>
    </xf>
    <xf numFmtId="0" fontId="16" fillId="0" borderId="0" xfId="79" applyFont="1" applyAlignment="1">
      <alignment vertical="top" wrapText="1"/>
    </xf>
    <xf numFmtId="0" fontId="16" fillId="0" borderId="13" xfId="79" applyFont="1" applyBorder="1" applyAlignment="1">
      <alignment vertical="top" wrapText="1"/>
    </xf>
    <xf numFmtId="0" fontId="15" fillId="0" borderId="0" xfId="79" applyFont="1" applyFill="1" applyBorder="1" applyAlignment="1">
      <alignment vertical="top" wrapText="1"/>
    </xf>
    <xf numFmtId="0" fontId="16" fillId="0" borderId="14" xfId="79" applyFont="1" applyBorder="1" applyAlignment="1">
      <alignment vertical="top" wrapText="1"/>
    </xf>
    <xf numFmtId="0" fontId="9" fillId="0" borderId="15" xfId="79" applyFont="1" applyBorder="1" applyAlignment="1">
      <alignment vertical="top" wrapText="1"/>
    </xf>
    <xf numFmtId="0" fontId="9" fillId="0" borderId="16" xfId="79" applyFont="1" applyBorder="1" applyAlignment="1">
      <alignment vertical="top" wrapText="1"/>
    </xf>
    <xf numFmtId="0" fontId="9" fillId="0" borderId="17" xfId="79" applyFont="1" applyBorder="1" applyAlignment="1">
      <alignment vertical="top" wrapText="1"/>
    </xf>
    <xf numFmtId="0" fontId="18" fillId="0" borderId="0" xfId="0" applyFont="1" applyAlignment="1">
      <alignment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3" fontId="19" fillId="0" borderId="18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6" fillId="0" borderId="18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3" fontId="16" fillId="0" borderId="18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15" xfId="0" applyFont="1" applyBorder="1" applyAlignment="1">
      <alignment horizontal="center" vertical="center"/>
    </xf>
    <xf numFmtId="0" fontId="20" fillId="0" borderId="17" xfId="0" applyFont="1" applyFill="1" applyBorder="1" applyAlignment="1">
      <alignment vertical="center"/>
    </xf>
    <xf numFmtId="3" fontId="20" fillId="0" borderId="17" xfId="0" applyNumberFormat="1" applyFont="1" applyFill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20" fillId="0" borderId="20" xfId="0" applyFont="1" applyFill="1" applyBorder="1" applyAlignment="1">
      <alignment vertical="center"/>
    </xf>
    <xf numFmtId="0" fontId="10" fillId="0" borderId="19" xfId="0" applyFont="1" applyBorder="1" applyAlignment="1">
      <alignment horizontal="center" vertical="center"/>
    </xf>
    <xf numFmtId="0" fontId="16" fillId="0" borderId="20" xfId="0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12" fillId="0" borderId="0" xfId="79" applyFont="1" applyFill="1" applyBorder="1" applyAlignment="1">
      <alignment horizontal="left" vertical="center" wrapText="1"/>
    </xf>
    <xf numFmtId="0" fontId="9" fillId="0" borderId="0" xfId="79" applyFont="1" applyBorder="1" applyAlignment="1">
      <alignment vertical="center" wrapText="1"/>
    </xf>
    <xf numFmtId="0" fontId="9" fillId="0" borderId="0" xfId="79" applyFont="1" applyFill="1" applyAlignment="1">
      <alignment vertical="center" wrapText="1"/>
    </xf>
    <xf numFmtId="0" fontId="9" fillId="0" borderId="13" xfId="79" applyFont="1" applyFill="1" applyBorder="1" applyAlignment="1">
      <alignment vertical="center" wrapText="1"/>
    </xf>
    <xf numFmtId="0" fontId="15" fillId="0" borderId="0" xfId="79" applyFont="1" applyFill="1" applyBorder="1" applyAlignment="1">
      <alignment vertical="center" wrapText="1"/>
    </xf>
    <xf numFmtId="0" fontId="9" fillId="0" borderId="14" xfId="79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6" fillId="0" borderId="0" xfId="79" applyFont="1" applyFill="1" applyAlignment="1">
      <alignment vertical="center" wrapText="1"/>
    </xf>
    <xf numFmtId="0" fontId="16" fillId="0" borderId="13" xfId="79" applyFont="1" applyFill="1" applyBorder="1" applyAlignment="1">
      <alignment vertical="center" wrapText="1"/>
    </xf>
    <xf numFmtId="0" fontId="16" fillId="0" borderId="14" xfId="79" applyFont="1" applyFill="1" applyBorder="1" applyAlignment="1">
      <alignment vertical="center" wrapText="1"/>
    </xf>
    <xf numFmtId="0" fontId="10" fillId="0" borderId="21" xfId="0" applyFont="1" applyBorder="1" applyAlignment="1">
      <alignment horizontal="center"/>
    </xf>
    <xf numFmtId="0" fontId="10" fillId="0" borderId="21" xfId="0" applyFont="1" applyBorder="1"/>
    <xf numFmtId="3" fontId="10" fillId="0" borderId="21" xfId="0" applyNumberFormat="1" applyFont="1" applyBorder="1" applyAlignment="1">
      <alignment horizontal="center"/>
    </xf>
    <xf numFmtId="0" fontId="10" fillId="0" borderId="18" xfId="0" applyFont="1" applyFill="1" applyBorder="1" applyAlignment="1">
      <alignment horizontal="center" vertical="center"/>
    </xf>
    <xf numFmtId="3" fontId="20" fillId="25" borderId="17" xfId="0" applyNumberFormat="1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top"/>
    </xf>
    <xf numFmtId="0" fontId="10" fillId="0" borderId="16" xfId="0" applyFont="1" applyBorder="1" applyAlignment="1">
      <alignment vertical="top" wrapText="1"/>
    </xf>
    <xf numFmtId="0" fontId="10" fillId="0" borderId="16" xfId="0" applyFont="1" applyBorder="1" applyAlignment="1">
      <alignment wrapText="1"/>
    </xf>
    <xf numFmtId="3" fontId="10" fillId="0" borderId="16" xfId="0" applyNumberFormat="1" applyFont="1" applyBorder="1" applyAlignment="1">
      <alignment horizontal="center" wrapText="1"/>
    </xf>
    <xf numFmtId="0" fontId="22" fillId="0" borderId="16" xfId="0" applyFont="1" applyBorder="1" applyAlignment="1">
      <alignment horizontal="center" vertical="center"/>
    </xf>
    <xf numFmtId="0" fontId="22" fillId="0" borderId="16" xfId="0" applyFont="1" applyBorder="1" applyAlignment="1">
      <alignment vertical="center" wrapText="1"/>
    </xf>
    <xf numFmtId="3" fontId="22" fillId="0" borderId="16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 wrapText="1"/>
    </xf>
    <xf numFmtId="0" fontId="18" fillId="0" borderId="0" xfId="77" applyNumberFormat="1" applyFont="1" applyFill="1" applyBorder="1" applyAlignment="1">
      <alignment vertical="top" wrapText="1"/>
    </xf>
    <xf numFmtId="1" fontId="18" fillId="0" borderId="0" xfId="0" applyNumberFormat="1" applyFont="1" applyFill="1" applyBorder="1" applyAlignment="1">
      <alignment horizontal="right" wrapText="1"/>
    </xf>
    <xf numFmtId="0" fontId="18" fillId="0" borderId="0" xfId="0" applyFont="1" applyFill="1" applyBorder="1" applyAlignment="1">
      <alignment wrapText="1"/>
    </xf>
    <xf numFmtId="3" fontId="18" fillId="0" borderId="0" xfId="0" applyNumberFormat="1" applyFont="1" applyFill="1" applyBorder="1" applyAlignment="1">
      <alignment horizontal="center" wrapText="1"/>
    </xf>
    <xf numFmtId="0" fontId="10" fillId="0" borderId="18" xfId="80" applyFont="1" applyFill="1" applyBorder="1" applyAlignment="1">
      <alignment horizontal="center" vertical="top" wrapText="1"/>
    </xf>
    <xf numFmtId="0" fontId="10" fillId="0" borderId="18" xfId="0" applyFont="1" applyFill="1" applyBorder="1" applyAlignment="1">
      <alignment vertical="top" wrapText="1"/>
    </xf>
    <xf numFmtId="0" fontId="10" fillId="0" borderId="18" xfId="0" applyFont="1" applyFill="1" applyBorder="1" applyAlignment="1">
      <alignment horizontal="right" wrapText="1"/>
    </xf>
    <xf numFmtId="0" fontId="10" fillId="0" borderId="18" xfId="0" applyFont="1" applyFill="1" applyBorder="1" applyAlignment="1">
      <alignment wrapText="1"/>
    </xf>
    <xf numFmtId="3" fontId="10" fillId="0" borderId="18" xfId="0" applyNumberFormat="1" applyFont="1" applyFill="1" applyBorder="1" applyAlignment="1">
      <alignment horizontal="center" wrapText="1"/>
    </xf>
    <xf numFmtId="0" fontId="48" fillId="0" borderId="0" xfId="0" applyFont="1"/>
    <xf numFmtId="0" fontId="13" fillId="24" borderId="19" xfId="0" applyFont="1" applyFill="1" applyBorder="1" applyAlignment="1">
      <alignment horizontal="center" vertical="center" wrapText="1"/>
    </xf>
    <xf numFmtId="0" fontId="13" fillId="24" borderId="22" xfId="0" applyFont="1" applyFill="1" applyBorder="1" applyAlignment="1">
      <alignment vertical="center" wrapText="1"/>
    </xf>
    <xf numFmtId="0" fontId="13" fillId="24" borderId="22" xfId="0" applyFont="1" applyFill="1" applyBorder="1" applyAlignment="1">
      <alignment horizontal="right" wrapText="1"/>
    </xf>
    <xf numFmtId="0" fontId="13" fillId="24" borderId="22" xfId="0" applyFont="1" applyFill="1" applyBorder="1" applyAlignment="1">
      <alignment wrapText="1"/>
    </xf>
    <xf numFmtId="3" fontId="13" fillId="24" borderId="22" xfId="0" applyNumberFormat="1" applyFont="1" applyFill="1" applyBorder="1" applyAlignment="1">
      <alignment horizontal="center" vertical="center" wrapText="1"/>
    </xf>
    <xf numFmtId="3" fontId="13" fillId="24" borderId="20" xfId="0" applyNumberFormat="1" applyFont="1" applyFill="1" applyBorder="1" applyAlignment="1">
      <alignment horizontal="center" vertical="center" wrapText="1"/>
    </xf>
    <xf numFmtId="3" fontId="13" fillId="24" borderId="18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top"/>
    </xf>
    <xf numFmtId="0" fontId="10" fillId="0" borderId="18" xfId="0" applyFont="1" applyBorder="1" applyAlignment="1">
      <alignment wrapText="1"/>
    </xf>
    <xf numFmtId="0" fontId="10" fillId="0" borderId="19" xfId="0" applyFont="1" applyFill="1" applyBorder="1" applyAlignment="1">
      <alignment horizontal="center" vertical="top"/>
    </xf>
    <xf numFmtId="0" fontId="10" fillId="0" borderId="0" xfId="80" applyFont="1" applyAlignment="1">
      <alignment vertical="top" wrapText="1"/>
    </xf>
    <xf numFmtId="0" fontId="10" fillId="0" borderId="0" xfId="80" applyFont="1" applyFill="1" applyAlignment="1">
      <alignment horizontal="center" vertical="top" wrapText="1"/>
    </xf>
    <xf numFmtId="0" fontId="18" fillId="0" borderId="0" xfId="80" applyFont="1" applyFill="1" applyAlignment="1">
      <alignment horizontal="left" vertical="top" wrapText="1"/>
    </xf>
    <xf numFmtId="0" fontId="10" fillId="0" borderId="0" xfId="80" applyFont="1" applyFill="1" applyAlignment="1">
      <alignment wrapText="1"/>
    </xf>
    <xf numFmtId="0" fontId="10" fillId="0" borderId="0" xfId="80" applyFont="1" applyFill="1" applyAlignment="1">
      <alignment horizontal="left" wrapText="1"/>
    </xf>
    <xf numFmtId="3" fontId="10" fillId="0" borderId="0" xfId="80" applyNumberFormat="1" applyFont="1" applyFill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49" fontId="10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horizontal="right" wrapText="1"/>
    </xf>
    <xf numFmtId="0" fontId="10" fillId="0" borderId="0" xfId="0" applyFont="1" applyBorder="1" applyAlignment="1">
      <alignment wrapText="1"/>
    </xf>
    <xf numFmtId="3" fontId="10" fillId="0" borderId="0" xfId="0" applyNumberFormat="1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3" fontId="10" fillId="0" borderId="18" xfId="0" applyNumberFormat="1" applyFont="1" applyFill="1" applyBorder="1" applyAlignment="1">
      <alignment horizontal="right" wrapText="1"/>
    </xf>
    <xf numFmtId="3" fontId="10" fillId="0" borderId="18" xfId="0" applyNumberFormat="1" applyFont="1" applyFill="1" applyBorder="1" applyAlignment="1">
      <alignment horizontal="left" wrapText="1"/>
    </xf>
    <xf numFmtId="3" fontId="10" fillId="0" borderId="22" xfId="82" applyNumberFormat="1" applyFont="1" applyFill="1" applyBorder="1" applyAlignment="1" applyProtection="1">
      <alignment horizontal="center" wrapText="1"/>
      <protection locked="0"/>
    </xf>
    <xf numFmtId="0" fontId="10" fillId="0" borderId="18" xfId="0" applyFont="1" applyFill="1" applyBorder="1" applyAlignment="1">
      <alignment horizontal="center" vertical="top" wrapText="1"/>
    </xf>
    <xf numFmtId="0" fontId="10" fillId="0" borderId="18" xfId="48" applyFont="1" applyFill="1" applyBorder="1" applyAlignment="1">
      <alignment vertical="top" wrapText="1"/>
    </xf>
    <xf numFmtId="0" fontId="10" fillId="0" borderId="18" xfId="48" applyFont="1" applyFill="1" applyBorder="1" applyAlignment="1">
      <alignment horizontal="right" wrapText="1"/>
    </xf>
    <xf numFmtId="0" fontId="10" fillId="0" borderId="18" xfId="48" applyFont="1" applyFill="1" applyBorder="1" applyAlignment="1">
      <alignment wrapText="1"/>
    </xf>
    <xf numFmtId="0" fontId="10" fillId="0" borderId="0" xfId="48" applyFont="1" applyAlignment="1">
      <alignment vertical="top" wrapText="1"/>
    </xf>
    <xf numFmtId="0" fontId="10" fillId="0" borderId="18" xfId="50" applyFont="1" applyFill="1" applyBorder="1" applyAlignment="1">
      <alignment vertical="top" wrapText="1"/>
    </xf>
    <xf numFmtId="0" fontId="10" fillId="0" borderId="18" xfId="50" applyFont="1" applyFill="1" applyBorder="1" applyAlignment="1">
      <alignment horizontal="right" wrapText="1"/>
    </xf>
    <xf numFmtId="0" fontId="10" fillId="0" borderId="18" xfId="50" applyFont="1" applyFill="1" applyBorder="1" applyAlignment="1">
      <alignment wrapText="1"/>
    </xf>
    <xf numFmtId="0" fontId="18" fillId="0" borderId="18" xfId="82" applyFont="1" applyFill="1" applyBorder="1" applyAlignment="1">
      <alignment horizontal="left" vertical="top"/>
    </xf>
    <xf numFmtId="0" fontId="10" fillId="0" borderId="18" xfId="82" applyFont="1" applyFill="1" applyBorder="1" applyAlignment="1" applyProtection="1">
      <alignment horizontal="left" vertical="top" wrapText="1"/>
      <protection locked="0"/>
    </xf>
    <xf numFmtId="0" fontId="13" fillId="24" borderId="19" xfId="0" applyFont="1" applyFill="1" applyBorder="1" applyAlignment="1">
      <alignment vertical="center" wrapText="1"/>
    </xf>
    <xf numFmtId="0" fontId="13" fillId="24" borderId="20" xfId="0" applyFont="1" applyFill="1" applyBorder="1" applyAlignment="1">
      <alignment vertical="center" wrapText="1"/>
    </xf>
    <xf numFmtId="0" fontId="10" fillId="0" borderId="19" xfId="48" applyFont="1" applyFill="1" applyBorder="1" applyAlignment="1">
      <alignment horizontal="left" vertical="top" wrapText="1"/>
    </xf>
    <xf numFmtId="0" fontId="10" fillId="0" borderId="19" xfId="48" applyFont="1" applyFill="1" applyBorder="1" applyAlignment="1">
      <alignment horizontal="right" wrapText="1"/>
    </xf>
    <xf numFmtId="0" fontId="10" fillId="0" borderId="22" xfId="48" applyFont="1" applyFill="1" applyBorder="1" applyAlignment="1">
      <alignment wrapText="1"/>
    </xf>
    <xf numFmtId="3" fontId="10" fillId="0" borderId="22" xfId="0" applyNumberFormat="1" applyFont="1" applyFill="1" applyBorder="1" applyAlignment="1">
      <alignment horizontal="center" wrapText="1"/>
    </xf>
    <xf numFmtId="3" fontId="10" fillId="0" borderId="20" xfId="0" applyNumberFormat="1" applyFont="1" applyFill="1" applyBorder="1" applyAlignment="1">
      <alignment horizontal="center" wrapText="1"/>
    </xf>
    <xf numFmtId="0" fontId="10" fillId="0" borderId="18" xfId="81" applyFont="1" applyFill="1" applyBorder="1" applyAlignment="1">
      <alignment horizontal="left"/>
    </xf>
    <xf numFmtId="0" fontId="10" fillId="0" borderId="23" xfId="48" applyFont="1" applyFill="1" applyBorder="1" applyAlignment="1">
      <alignment horizontal="right" wrapText="1"/>
    </xf>
    <xf numFmtId="0" fontId="10" fillId="0" borderId="23" xfId="48" applyFont="1" applyFill="1" applyBorder="1" applyAlignment="1">
      <alignment wrapText="1"/>
    </xf>
    <xf numFmtId="3" fontId="10" fillId="0" borderId="23" xfId="0" applyNumberFormat="1" applyFont="1" applyFill="1" applyBorder="1" applyAlignment="1">
      <alignment horizontal="center" wrapText="1"/>
    </xf>
    <xf numFmtId="0" fontId="10" fillId="0" borderId="18" xfId="0" applyFont="1" applyFill="1" applyBorder="1" applyAlignment="1">
      <alignment horizontal="left"/>
    </xf>
    <xf numFmtId="0" fontId="10" fillId="0" borderId="19" xfId="0" applyFont="1" applyFill="1" applyBorder="1" applyAlignment="1">
      <alignment horizontal="center" vertical="top" wrapText="1"/>
    </xf>
    <xf numFmtId="0" fontId="10" fillId="0" borderId="18" xfId="58" applyFont="1" applyFill="1" applyBorder="1" applyAlignment="1">
      <alignment vertical="top" wrapText="1"/>
    </xf>
    <xf numFmtId="0" fontId="10" fillId="0" borderId="18" xfId="58" applyFont="1" applyFill="1" applyBorder="1" applyAlignment="1">
      <alignment horizontal="right" wrapText="1"/>
    </xf>
    <xf numFmtId="0" fontId="10" fillId="0" borderId="18" xfId="58" applyFont="1" applyFill="1" applyBorder="1" applyAlignment="1">
      <alignment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3" fontId="10" fillId="0" borderId="0" xfId="0" applyNumberFormat="1" applyFont="1" applyAlignment="1">
      <alignment horizontal="center" wrapText="1"/>
    </xf>
    <xf numFmtId="0" fontId="13" fillId="24" borderId="22" xfId="0" applyFont="1" applyFill="1" applyBorder="1" applyAlignment="1">
      <alignment horizontal="right" vertical="center" wrapText="1"/>
    </xf>
    <xf numFmtId="166" fontId="10" fillId="0" borderId="18" xfId="0" applyNumberFormat="1" applyFont="1" applyFill="1" applyBorder="1" applyAlignment="1">
      <alignment horizontal="right" wrapText="1"/>
    </xf>
    <xf numFmtId="164" fontId="10" fillId="0" borderId="18" xfId="0" applyNumberFormat="1" applyFont="1" applyFill="1" applyBorder="1" applyAlignment="1">
      <alignment horizontal="right" wrapText="1"/>
    </xf>
    <xf numFmtId="0" fontId="21" fillId="0" borderId="19" xfId="0" applyFont="1" applyFill="1" applyBorder="1" applyAlignment="1">
      <alignment horizontal="center" vertical="top"/>
    </xf>
    <xf numFmtId="0" fontId="21" fillId="0" borderId="22" xfId="0" applyFont="1" applyFill="1" applyBorder="1" applyAlignment="1">
      <alignment horizontal="center" vertical="top"/>
    </xf>
    <xf numFmtId="0" fontId="21" fillId="0" borderId="20" xfId="0" applyFont="1" applyFill="1" applyBorder="1" applyAlignment="1">
      <alignment horizontal="center" vertical="top"/>
    </xf>
    <xf numFmtId="0" fontId="10" fillId="0" borderId="0" xfId="0" applyFont="1" applyFill="1"/>
    <xf numFmtId="0" fontId="10" fillId="0" borderId="0" xfId="0" applyFont="1" applyFill="1" applyAlignment="1">
      <alignment vertical="top" wrapText="1"/>
    </xf>
    <xf numFmtId="3" fontId="13" fillId="24" borderId="19" xfId="0" applyNumberFormat="1" applyFont="1" applyFill="1" applyBorder="1" applyAlignment="1">
      <alignment horizontal="center" vertical="center" wrapText="1"/>
    </xf>
    <xf numFmtId="3" fontId="13" fillId="24" borderId="22" xfId="0" applyNumberFormat="1" applyFont="1" applyFill="1" applyBorder="1" applyAlignment="1">
      <alignment vertical="center" wrapText="1"/>
    </xf>
    <xf numFmtId="3" fontId="13" fillId="24" borderId="22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Alignment="1">
      <alignment vertical="center"/>
    </xf>
    <xf numFmtId="3" fontId="13" fillId="0" borderId="0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vertical="center" wrapText="1"/>
    </xf>
    <xf numFmtId="3" fontId="13" fillId="0" borderId="0" xfId="0" applyNumberFormat="1" applyFont="1" applyFill="1" applyBorder="1" applyAlignment="1">
      <alignment horizontal="right" vertical="center" wrapText="1"/>
    </xf>
    <xf numFmtId="0" fontId="10" fillId="0" borderId="24" xfId="0" applyFont="1" applyFill="1" applyBorder="1" applyAlignment="1">
      <alignment vertical="top" wrapText="1"/>
    </xf>
    <xf numFmtId="3" fontId="49" fillId="0" borderId="18" xfId="0" applyNumberFormat="1" applyFont="1" applyFill="1" applyBorder="1" applyAlignment="1">
      <alignment horizontal="center" wrapText="1"/>
    </xf>
    <xf numFmtId="0" fontId="18" fillId="0" borderId="18" xfId="0" applyFont="1" applyFill="1" applyBorder="1" applyAlignment="1">
      <alignment vertical="top" wrapText="1"/>
    </xf>
    <xf numFmtId="2" fontId="10" fillId="0" borderId="18" xfId="0" applyNumberFormat="1" applyFont="1" applyFill="1" applyBorder="1" applyAlignment="1">
      <alignment wrapText="1"/>
    </xf>
    <xf numFmtId="49" fontId="10" fillId="0" borderId="24" xfId="0" applyNumberFormat="1" applyFont="1" applyFill="1" applyBorder="1" applyAlignment="1">
      <alignment vertical="top" wrapText="1"/>
    </xf>
    <xf numFmtId="0" fontId="10" fillId="0" borderId="24" xfId="0" applyFont="1" applyFill="1" applyBorder="1" applyAlignment="1">
      <alignment wrapText="1"/>
    </xf>
    <xf numFmtId="0" fontId="10" fillId="0" borderId="0" xfId="0" applyFont="1" applyFill="1" applyAlignment="1">
      <alignment horizontal="right" vertical="top" wrapText="1"/>
    </xf>
    <xf numFmtId="2" fontId="13" fillId="24" borderId="22" xfId="0" applyNumberFormat="1" applyFont="1" applyFill="1" applyBorder="1" applyAlignment="1">
      <alignment horizontal="right" vertical="center" wrapText="1"/>
    </xf>
    <xf numFmtId="0" fontId="10" fillId="0" borderId="12" xfId="0" applyFont="1" applyFill="1" applyBorder="1" applyAlignment="1">
      <alignment vertical="top" wrapText="1"/>
    </xf>
    <xf numFmtId="0" fontId="10" fillId="0" borderId="18" xfId="0" applyFont="1" applyFill="1" applyBorder="1" applyAlignment="1">
      <alignment horizontal="left" vertical="top" wrapText="1"/>
    </xf>
    <xf numFmtId="3" fontId="49" fillId="0" borderId="18" xfId="78" applyNumberFormat="1" applyFont="1" applyFill="1" applyBorder="1" applyAlignment="1">
      <alignment horizontal="center" wrapText="1"/>
    </xf>
    <xf numFmtId="0" fontId="10" fillId="0" borderId="0" xfId="0" applyFont="1" applyAlignment="1"/>
    <xf numFmtId="0" fontId="10" fillId="0" borderId="10" xfId="0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right" vertical="top" wrapText="1"/>
    </xf>
    <xf numFmtId="0" fontId="10" fillId="0" borderId="11" xfId="0" applyFont="1" applyFill="1" applyBorder="1" applyAlignment="1">
      <alignment vertical="top" wrapText="1"/>
    </xf>
    <xf numFmtId="49" fontId="10" fillId="0" borderId="18" xfId="0" applyNumberFormat="1" applyFont="1" applyFill="1" applyBorder="1" applyAlignment="1">
      <alignment horizontal="center" vertical="top" wrapText="1"/>
    </xf>
    <xf numFmtId="0" fontId="10" fillId="0" borderId="19" xfId="0" applyFont="1" applyFill="1" applyBorder="1" applyAlignment="1">
      <alignment vertical="top" wrapText="1"/>
    </xf>
    <xf numFmtId="0" fontId="18" fillId="0" borderId="18" xfId="0" applyFont="1" applyFill="1" applyBorder="1" applyAlignment="1">
      <alignment horizontal="center" vertical="top" wrapText="1"/>
    </xf>
    <xf numFmtId="0" fontId="50" fillId="0" borderId="18" xfId="0" applyFont="1" applyFill="1" applyBorder="1" applyAlignment="1">
      <alignment vertical="top" wrapText="1"/>
    </xf>
    <xf numFmtId="3" fontId="10" fillId="0" borderId="18" xfId="0" applyNumberFormat="1" applyFont="1" applyFill="1" applyBorder="1" applyAlignment="1">
      <alignment wrapText="1"/>
    </xf>
    <xf numFmtId="0" fontId="10" fillId="0" borderId="18" xfId="0" applyFont="1" applyFill="1" applyBorder="1" applyAlignment="1">
      <alignment horizontal="left" wrapText="1"/>
    </xf>
    <xf numFmtId="0" fontId="10" fillId="0" borderId="18" xfId="0" applyFont="1" applyFill="1" applyBorder="1" applyAlignment="1">
      <alignment horizontal="center" wrapText="1"/>
    </xf>
    <xf numFmtId="0" fontId="10" fillId="0" borderId="24" xfId="80" applyFont="1" applyFill="1" applyBorder="1" applyAlignment="1">
      <alignment horizontal="center" vertical="top" wrapText="1"/>
    </xf>
    <xf numFmtId="0" fontId="10" fillId="0" borderId="24" xfId="0" applyFont="1" applyFill="1" applyBorder="1" applyAlignment="1">
      <alignment horizontal="right" wrapText="1"/>
    </xf>
    <xf numFmtId="3" fontId="10" fillId="0" borderId="24" xfId="0" applyNumberFormat="1" applyFont="1" applyFill="1" applyBorder="1" applyAlignment="1">
      <alignment horizontal="center" wrapText="1"/>
    </xf>
    <xf numFmtId="0" fontId="21" fillId="0" borderId="18" xfId="0" applyFont="1" applyFill="1" applyBorder="1" applyAlignment="1">
      <alignment horizontal="center" vertical="top"/>
    </xf>
    <xf numFmtId="0" fontId="20" fillId="0" borderId="18" xfId="0" applyFont="1" applyFill="1" applyBorder="1" applyAlignment="1">
      <alignment horizontal="center" vertical="top" wrapText="1"/>
    </xf>
    <xf numFmtId="0" fontId="10" fillId="0" borderId="18" xfId="0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 wrapText="1"/>
    </xf>
    <xf numFmtId="49" fontId="10" fillId="0" borderId="18" xfId="0" applyNumberFormat="1" applyFont="1" applyFill="1" applyBorder="1" applyAlignment="1">
      <alignment vertical="top" wrapText="1"/>
    </xf>
    <xf numFmtId="3" fontId="13" fillId="25" borderId="20" xfId="0" applyNumberFormat="1" applyFont="1" applyFill="1" applyBorder="1" applyAlignment="1">
      <alignment horizontal="center" vertical="center" wrapText="1"/>
    </xf>
    <xf numFmtId="3" fontId="10" fillId="25" borderId="18" xfId="0" applyNumberFormat="1" applyFont="1" applyFill="1" applyBorder="1" applyAlignment="1">
      <alignment horizontal="center" wrapText="1"/>
    </xf>
    <xf numFmtId="0" fontId="10" fillId="0" borderId="0" xfId="79" applyFont="1" applyFill="1" applyBorder="1" applyAlignment="1">
      <alignment horizontal="left" vertical="top" wrapText="1"/>
    </xf>
    <xf numFmtId="0" fontId="10" fillId="0" borderId="0" xfId="79" applyFont="1" applyBorder="1" applyAlignment="1">
      <alignment horizontal="left" vertical="top" wrapText="1"/>
    </xf>
    <xf numFmtId="0" fontId="12" fillId="25" borderId="22" xfId="79" applyFont="1" applyFill="1" applyBorder="1" applyAlignment="1">
      <alignment horizontal="center" vertical="center" wrapText="1"/>
    </xf>
    <xf numFmtId="0" fontId="13" fillId="0" borderId="25" xfId="79" applyFont="1" applyFill="1" applyBorder="1" applyAlignment="1">
      <alignment horizontal="center" vertical="center" wrapText="1"/>
    </xf>
    <xf numFmtId="0" fontId="14" fillId="26" borderId="22" xfId="79" applyFont="1" applyFill="1" applyBorder="1" applyAlignment="1">
      <alignment horizontal="center" vertical="center" wrapText="1"/>
    </xf>
    <xf numFmtId="0" fontId="21" fillId="25" borderId="26" xfId="79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 wrapText="1"/>
    </xf>
    <xf numFmtId="165" fontId="20" fillId="27" borderId="19" xfId="0" applyNumberFormat="1" applyFont="1" applyFill="1" applyBorder="1" applyAlignment="1">
      <alignment horizontal="center" vertical="center"/>
    </xf>
    <xf numFmtId="165" fontId="20" fillId="27" borderId="20" xfId="0" applyNumberFormat="1" applyFont="1" applyFill="1" applyBorder="1" applyAlignment="1">
      <alignment horizontal="center" vertical="center"/>
    </xf>
    <xf numFmtId="0" fontId="21" fillId="25" borderId="26" xfId="0" applyFont="1" applyFill="1" applyBorder="1" applyAlignment="1">
      <alignment horizontal="center" vertical="center" wrapText="1"/>
    </xf>
    <xf numFmtId="165" fontId="16" fillId="0" borderId="19" xfId="0" applyNumberFormat="1" applyFont="1" applyFill="1" applyBorder="1" applyAlignment="1">
      <alignment horizontal="center" vertical="center"/>
    </xf>
    <xf numFmtId="165" fontId="16" fillId="0" borderId="2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21" fillId="24" borderId="19" xfId="0" applyFont="1" applyFill="1" applyBorder="1" applyAlignment="1">
      <alignment horizontal="center" vertical="top" wrapText="1"/>
    </xf>
    <xf numFmtId="0" fontId="21" fillId="24" borderId="22" xfId="0" applyFont="1" applyFill="1" applyBorder="1" applyAlignment="1">
      <alignment horizontal="center" vertical="top" wrapText="1"/>
    </xf>
    <xf numFmtId="0" fontId="21" fillId="24" borderId="20" xfId="0" applyFont="1" applyFill="1" applyBorder="1" applyAlignment="1">
      <alignment horizontal="center" vertical="top" wrapText="1"/>
    </xf>
    <xf numFmtId="0" fontId="21" fillId="24" borderId="18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21" fillId="26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1" fillId="24" borderId="19" xfId="0" applyFont="1" applyFill="1" applyBorder="1" applyAlignment="1">
      <alignment horizontal="center" vertical="top"/>
    </xf>
    <xf numFmtId="0" fontId="21" fillId="24" borderId="22" xfId="0" applyFont="1" applyFill="1" applyBorder="1" applyAlignment="1">
      <alignment horizontal="center" vertical="top"/>
    </xf>
    <xf numFmtId="0" fontId="21" fillId="24" borderId="20" xfId="0" applyFont="1" applyFill="1" applyBorder="1" applyAlignment="1">
      <alignment horizontal="center" vertical="top"/>
    </xf>
    <xf numFmtId="0" fontId="21" fillId="24" borderId="18" xfId="0" applyFont="1" applyFill="1" applyBorder="1" applyAlignment="1">
      <alignment horizontal="center" vertical="top" wrapText="1"/>
    </xf>
    <xf numFmtId="0" fontId="11" fillId="0" borderId="22" xfId="79" applyFont="1" applyFill="1" applyBorder="1" applyAlignment="1">
      <alignment horizontal="left" vertical="top" wrapText="1"/>
    </xf>
    <xf numFmtId="0" fontId="13" fillId="0" borderId="25" xfId="79" applyFont="1" applyFill="1" applyBorder="1" applyAlignment="1">
      <alignment horizontal="left" vertical="center" wrapText="1"/>
    </xf>
    <xf numFmtId="0" fontId="14" fillId="26" borderId="0" xfId="79" applyFont="1" applyFill="1" applyBorder="1" applyAlignment="1">
      <alignment horizontal="left" vertical="center" wrapText="1"/>
    </xf>
    <xf numFmtId="0" fontId="12" fillId="0" borderId="26" xfId="79" applyFont="1" applyFill="1" applyBorder="1" applyAlignment="1">
      <alignment horizontal="left" vertical="center" wrapText="1"/>
    </xf>
    <xf numFmtId="0" fontId="21" fillId="25" borderId="2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2" fillId="26" borderId="22" xfId="0" applyFont="1" applyFill="1" applyBorder="1" applyAlignment="1">
      <alignment horizontal="center" vertical="center"/>
    </xf>
    <xf numFmtId="0" fontId="21" fillId="25" borderId="26" xfId="0" applyFont="1" applyFill="1" applyBorder="1" applyAlignment="1">
      <alignment horizontal="center" vertical="center"/>
    </xf>
    <xf numFmtId="0" fontId="21" fillId="24" borderId="24" xfId="0" applyFont="1" applyFill="1" applyBorder="1" applyAlignment="1">
      <alignment horizontal="center" vertical="top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10" fillId="0" borderId="0" xfId="79" applyFont="1" applyFill="1" applyBorder="1" applyAlignment="1">
      <alignment vertical="center" wrapText="1"/>
    </xf>
    <xf numFmtId="0" fontId="10" fillId="0" borderId="0" xfId="79" applyFont="1" applyBorder="1" applyAlignment="1">
      <alignment horizontal="center" vertical="top" wrapText="1"/>
    </xf>
    <xf numFmtId="0" fontId="16" fillId="0" borderId="0" xfId="79" applyFont="1" applyBorder="1" applyAlignment="1">
      <alignment horizontal="center" vertical="center" wrapText="1"/>
    </xf>
  </cellXfs>
  <cellStyles count="91">
    <cellStyle name="0_minőség" xfId="1"/>
    <cellStyle name="1. jelölőszín 2" xfId="2"/>
    <cellStyle name="2. jelölőszín 2" xfId="3"/>
    <cellStyle name="20% - 1. jelölőszín 2" xfId="4"/>
    <cellStyle name="20% - 2. jelölőszín 2" xfId="5"/>
    <cellStyle name="20% - 3. jelölőszín 2" xfId="6"/>
    <cellStyle name="20% - 4. jelölőszín 2" xfId="7"/>
    <cellStyle name="20% - 5. jelölőszín 2" xfId="8"/>
    <cellStyle name="20% - 6. jelölőszín 2" xfId="9"/>
    <cellStyle name="3. jelölőszín 2" xfId="10"/>
    <cellStyle name="4. jelölőszín 2" xfId="11"/>
    <cellStyle name="40% - 1. jelölőszín 2" xfId="12"/>
    <cellStyle name="40% - 2. jelölőszín 2" xfId="13"/>
    <cellStyle name="40% - 3. jelölőszín 2" xfId="14"/>
    <cellStyle name="40% - 4. jelölőszín 2" xfId="15"/>
    <cellStyle name="40% - 5. jelölőszín 2" xfId="16"/>
    <cellStyle name="40% - 6. jelölőszín 2" xfId="17"/>
    <cellStyle name="5. jelölőszín 2" xfId="18"/>
    <cellStyle name="6. jelölőszín 2" xfId="19"/>
    <cellStyle name="60% - 1. jelölőszín 2" xfId="20"/>
    <cellStyle name="60% - 2. jelölőszín 2" xfId="21"/>
    <cellStyle name="60% - 3. jelölőszín 2" xfId="22"/>
    <cellStyle name="60% - 4. jelölőszín 2" xfId="23"/>
    <cellStyle name="60% - 5. jelölőszín 2" xfId="24"/>
    <cellStyle name="60% - 6. jelölőszín 2" xfId="25"/>
    <cellStyle name="Bevitel 2" xfId="26"/>
    <cellStyle name="Cím 2" xfId="27"/>
    <cellStyle name="Címsor 1 1" xfId="28"/>
    <cellStyle name="Címsor 2 2" xfId="29"/>
    <cellStyle name="Címsor 3 2" xfId="30"/>
    <cellStyle name="Címsor 4 2" xfId="31"/>
    <cellStyle name="Ellenőrzőcella 2" xfId="32"/>
    <cellStyle name="Ezres 2" xfId="33"/>
    <cellStyle name="Ezres 2 2" xfId="34"/>
    <cellStyle name="Ezres 2 2 2" xfId="35"/>
    <cellStyle name="Ezres 2 3" xfId="36"/>
    <cellStyle name="Ezres 3" xfId="37"/>
    <cellStyle name="Ezres 3 2" xfId="38"/>
    <cellStyle name="Figyelmeztetés 2" xfId="39"/>
    <cellStyle name="Graphics" xfId="40"/>
    <cellStyle name="Hivatkozott cella 2" xfId="41"/>
    <cellStyle name="Jegyzet 2" xfId="42"/>
    <cellStyle name="Jó 2" xfId="43"/>
    <cellStyle name="Kimenet 2" xfId="44"/>
    <cellStyle name="Magyarázó szöveg 2" xfId="45"/>
    <cellStyle name="Normál" xfId="0" builtinId="0"/>
    <cellStyle name="Normál 10" xfId="46"/>
    <cellStyle name="Normál 11" xfId="47"/>
    <cellStyle name="Normal 2" xfId="48"/>
    <cellStyle name="Normál 2" xfId="49"/>
    <cellStyle name="Normal 2 2" xfId="50"/>
    <cellStyle name="Normál 2 2" xfId="51"/>
    <cellStyle name="Normál 2 2 2" xfId="52"/>
    <cellStyle name="Normál 2 3" xfId="53"/>
    <cellStyle name="Normál 2 4" xfId="54"/>
    <cellStyle name="Normál 2 5" xfId="55"/>
    <cellStyle name="Normál 2 6" xfId="56"/>
    <cellStyle name="Normál 2_Síkalapozás" xfId="57"/>
    <cellStyle name="Normál 3" xfId="58"/>
    <cellStyle name="Normál 3 2" xfId="59"/>
    <cellStyle name="Normál 3 3" xfId="60"/>
    <cellStyle name="Normál 3 4" xfId="61"/>
    <cellStyle name="Normál 4" xfId="62"/>
    <cellStyle name="Normál 4 10" xfId="63"/>
    <cellStyle name="Normál 4 2" xfId="64"/>
    <cellStyle name="Normál 5" xfId="65"/>
    <cellStyle name="Normál 5 2" xfId="66"/>
    <cellStyle name="Normál 5 2 2" xfId="67"/>
    <cellStyle name="Normál 6" xfId="68"/>
    <cellStyle name="Normál 6 2" xfId="69"/>
    <cellStyle name="Normál 6 3" xfId="70"/>
    <cellStyle name="Normál 7" xfId="71"/>
    <cellStyle name="Normál 7 2" xfId="72"/>
    <cellStyle name="Normál 8" xfId="73"/>
    <cellStyle name="Normál 8 2" xfId="74"/>
    <cellStyle name="Normál 9" xfId="75"/>
    <cellStyle name="Normál 9 2" xfId="76"/>
    <cellStyle name="Normál_alapköltségv" xfId="77"/>
    <cellStyle name="Normál_GárdonY- KIKÖTŐ-2012.09.23.-PÁLYÁZATI KÖLTSÉGVETÉS -ÚJ" xfId="78"/>
    <cellStyle name="Normál_Hévíz-Kormányablak-2013.04.11-ÉPÍTÉSZET" xfId="79"/>
    <cellStyle name="Normál_MCC IRODAHÁZ- statika 2012.05.17" xfId="80"/>
    <cellStyle name="Normál_Munka1" xfId="81"/>
    <cellStyle name="Normál_STATIKA xls -Lépés" xfId="82"/>
    <cellStyle name="Normale_Foglio1" xfId="83"/>
    <cellStyle name="Összesen 2" xfId="84"/>
    <cellStyle name="Pénznem 2" xfId="85"/>
    <cellStyle name="Rossz 2" xfId="86"/>
    <cellStyle name="Semleges 2" xfId="87"/>
    <cellStyle name="Standard_Munka12" xfId="88"/>
    <cellStyle name="Számítás 2" xfId="89"/>
    <cellStyle name="Százalék 2" xfId="9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4"/>
  <sheetViews>
    <sheetView tabSelected="1" topLeftCell="A28" workbookViewId="0">
      <selection activeCell="E41" sqref="E41:F41"/>
    </sheetView>
  </sheetViews>
  <sheetFormatPr defaultColWidth="8.85546875" defaultRowHeight="15"/>
  <cols>
    <col min="1" max="1" width="3.85546875" style="1" customWidth="1"/>
    <col min="2" max="2" width="2.42578125" style="1" customWidth="1"/>
    <col min="3" max="3" width="23.7109375" style="1" customWidth="1"/>
    <col min="4" max="5" width="20.7109375" style="1" customWidth="1"/>
    <col min="6" max="6" width="12.28515625" style="1" customWidth="1"/>
    <col min="7" max="7" width="3.140625" style="1" customWidth="1"/>
    <col min="8" max="8" width="9.140625" style="1" customWidth="1"/>
    <col min="9" max="16384" width="8.85546875" style="5"/>
  </cols>
  <sheetData>
    <row r="2" spans="2:7">
      <c r="B2" s="2"/>
      <c r="C2" s="3"/>
      <c r="D2" s="3"/>
      <c r="E2" s="3"/>
      <c r="F2" s="3"/>
      <c r="G2" s="4"/>
    </row>
    <row r="3" spans="2:7">
      <c r="B3" s="6"/>
      <c r="C3" s="7"/>
      <c r="D3" s="7"/>
      <c r="E3" s="7"/>
      <c r="F3" s="7"/>
      <c r="G3" s="8"/>
    </row>
    <row r="4" spans="2:7">
      <c r="B4" s="6"/>
      <c r="C4" s="7"/>
      <c r="D4" s="7"/>
      <c r="E4" s="7"/>
      <c r="F4" s="7"/>
      <c r="G4" s="8"/>
    </row>
    <row r="5" spans="2:7">
      <c r="B5" s="6"/>
      <c r="C5" s="7"/>
      <c r="D5" s="7"/>
      <c r="E5" s="7"/>
      <c r="F5" s="7"/>
      <c r="G5" s="8"/>
    </row>
    <row r="6" spans="2:7">
      <c r="B6" s="6"/>
      <c r="C6" s="7"/>
      <c r="D6" s="7"/>
      <c r="E6" s="7"/>
      <c r="F6" s="7"/>
      <c r="G6" s="8"/>
    </row>
    <row r="7" spans="2:7">
      <c r="B7" s="6"/>
      <c r="C7" s="7"/>
      <c r="D7" s="7"/>
      <c r="E7" s="7"/>
      <c r="F7" s="7"/>
      <c r="G7" s="8"/>
    </row>
    <row r="8" spans="2:7">
      <c r="B8" s="6"/>
      <c r="C8" s="7"/>
      <c r="D8" s="7"/>
      <c r="E8" s="7"/>
      <c r="F8" s="7"/>
      <c r="G8" s="8"/>
    </row>
    <row r="9" spans="2:7">
      <c r="B9" s="6"/>
      <c r="C9" s="7"/>
      <c r="D9" s="7"/>
      <c r="E9" s="7"/>
      <c r="F9" s="7"/>
      <c r="G9" s="8"/>
    </row>
    <row r="10" spans="2:7">
      <c r="B10" s="6"/>
      <c r="C10" s="7"/>
      <c r="D10" s="7"/>
      <c r="E10" s="7"/>
      <c r="F10" s="7"/>
      <c r="G10" s="8"/>
    </row>
    <row r="11" spans="2:7">
      <c r="B11" s="6"/>
      <c r="C11" s="7"/>
      <c r="D11" s="7"/>
      <c r="E11" s="7"/>
      <c r="F11" s="7"/>
      <c r="G11" s="8"/>
    </row>
    <row r="12" spans="2:7">
      <c r="B12" s="6"/>
      <c r="C12" s="7"/>
      <c r="D12" s="7"/>
      <c r="E12" s="7"/>
      <c r="F12" s="7"/>
      <c r="G12" s="8"/>
    </row>
    <row r="13" spans="2:7">
      <c r="B13" s="6"/>
      <c r="C13" s="7"/>
      <c r="D13" s="7"/>
      <c r="E13" s="7"/>
      <c r="F13" s="7"/>
      <c r="G13" s="8"/>
    </row>
    <row r="14" spans="2:7">
      <c r="B14" s="6"/>
      <c r="C14" s="7"/>
      <c r="D14" s="7"/>
      <c r="E14" s="7"/>
      <c r="F14" s="7"/>
      <c r="G14" s="8"/>
    </row>
    <row r="15" spans="2:7">
      <c r="B15" s="6"/>
      <c r="C15" s="7"/>
      <c r="D15" s="7"/>
      <c r="E15" s="7"/>
      <c r="F15" s="7"/>
      <c r="G15" s="8"/>
    </row>
    <row r="16" spans="2:7">
      <c r="B16" s="6"/>
      <c r="C16" s="7"/>
      <c r="D16" s="7"/>
      <c r="E16" s="7"/>
      <c r="F16" s="7"/>
      <c r="G16" s="8"/>
    </row>
    <row r="17" spans="1:8">
      <c r="B17" s="6"/>
      <c r="C17" s="7"/>
      <c r="D17" s="7"/>
      <c r="E17" s="7"/>
      <c r="F17" s="7"/>
      <c r="G17" s="8"/>
    </row>
    <row r="18" spans="1:8">
      <c r="B18" s="6"/>
      <c r="C18" s="7"/>
      <c r="D18" s="7"/>
      <c r="E18" s="7"/>
      <c r="F18" s="7"/>
      <c r="G18" s="8"/>
    </row>
    <row r="19" spans="1:8">
      <c r="B19" s="6"/>
      <c r="C19" s="7"/>
      <c r="D19" s="7"/>
      <c r="E19" s="7"/>
      <c r="F19" s="7"/>
      <c r="G19" s="8"/>
    </row>
    <row r="20" spans="1:8">
      <c r="B20" s="6"/>
      <c r="C20" s="7"/>
      <c r="D20" s="7"/>
      <c r="E20" s="7"/>
      <c r="F20" s="7"/>
      <c r="G20" s="8"/>
    </row>
    <row r="21" spans="1:8">
      <c r="B21" s="6"/>
      <c r="C21" s="7"/>
      <c r="D21" s="7"/>
      <c r="E21" s="7"/>
      <c r="F21" s="7"/>
      <c r="G21" s="8"/>
    </row>
    <row r="22" spans="1:8">
      <c r="B22" s="6"/>
      <c r="C22" s="7"/>
      <c r="D22" s="7"/>
      <c r="E22" s="7"/>
      <c r="F22" s="7"/>
      <c r="G22" s="8"/>
    </row>
    <row r="23" spans="1:8">
      <c r="B23" s="6"/>
      <c r="C23" s="7"/>
      <c r="D23" s="7"/>
      <c r="E23" s="7"/>
      <c r="F23" s="7"/>
      <c r="G23" s="8"/>
    </row>
    <row r="24" spans="1:8">
      <c r="B24" s="6"/>
      <c r="C24" s="7"/>
      <c r="D24" s="7"/>
      <c r="E24" s="7"/>
      <c r="F24" s="7"/>
      <c r="G24" s="8"/>
    </row>
    <row r="25" spans="1:8">
      <c r="B25" s="6"/>
      <c r="C25" s="7"/>
      <c r="D25" s="7"/>
      <c r="E25" s="7"/>
      <c r="F25" s="7"/>
      <c r="G25" s="8"/>
    </row>
    <row r="26" spans="1:8">
      <c r="B26" s="6"/>
      <c r="C26" s="7"/>
      <c r="D26" s="7"/>
      <c r="E26" s="7"/>
      <c r="F26" s="7"/>
      <c r="G26" s="8"/>
    </row>
    <row r="27" spans="1:8">
      <c r="B27" s="6"/>
      <c r="C27" s="7"/>
      <c r="D27" s="7"/>
      <c r="E27" s="7"/>
      <c r="F27" s="7"/>
      <c r="G27" s="8"/>
    </row>
    <row r="28" spans="1:8">
      <c r="B28" s="6"/>
      <c r="C28" s="7"/>
      <c r="D28" s="7"/>
      <c r="E28" s="7"/>
      <c r="F28" s="7"/>
      <c r="G28" s="8"/>
    </row>
    <row r="29" spans="1:8">
      <c r="B29" s="6"/>
      <c r="C29" s="7"/>
      <c r="D29" s="7"/>
      <c r="E29" s="7"/>
      <c r="F29" s="7"/>
      <c r="G29" s="8"/>
    </row>
    <row r="30" spans="1:8" s="28" customFormat="1" ht="22.5" customHeight="1">
      <c r="A30" s="10"/>
      <c r="B30" s="11"/>
      <c r="C30" s="185" t="s">
        <v>196</v>
      </c>
      <c r="D30" s="185"/>
      <c r="E30" s="185"/>
      <c r="F30" s="185"/>
      <c r="G30" s="12"/>
      <c r="H30" s="10"/>
    </row>
    <row r="31" spans="1:8" s="28" customFormat="1" ht="18.75" thickBot="1">
      <c r="A31" s="10"/>
      <c r="B31" s="11"/>
      <c r="C31" s="44"/>
      <c r="D31" s="44"/>
      <c r="E31" s="44"/>
      <c r="F31" s="44"/>
      <c r="G31" s="12"/>
      <c r="H31" s="10"/>
    </row>
    <row r="32" spans="1:8" s="28" customFormat="1" ht="15.75" thickTop="1">
      <c r="A32" s="10"/>
      <c r="B32" s="11"/>
      <c r="C32" s="186" t="s">
        <v>202</v>
      </c>
      <c r="D32" s="186"/>
      <c r="E32" s="186"/>
      <c r="F32" s="186"/>
      <c r="G32" s="12"/>
      <c r="H32" s="10"/>
    </row>
    <row r="33" spans="1:8" s="28" customFormat="1" ht="20.25">
      <c r="A33" s="10"/>
      <c r="B33" s="11"/>
      <c r="C33" s="187" t="s">
        <v>144</v>
      </c>
      <c r="D33" s="187"/>
      <c r="E33" s="187"/>
      <c r="F33" s="187"/>
      <c r="G33" s="12"/>
      <c r="H33" s="10"/>
    </row>
    <row r="34" spans="1:8" s="28" customFormat="1" ht="31.9" customHeight="1" thickBot="1">
      <c r="A34" s="10"/>
      <c r="B34" s="11"/>
      <c r="C34" s="188" t="s">
        <v>145</v>
      </c>
      <c r="D34" s="188"/>
      <c r="E34" s="188"/>
      <c r="F34" s="188"/>
      <c r="G34" s="12"/>
      <c r="H34" s="10"/>
    </row>
    <row r="35" spans="1:8" s="28" customFormat="1" ht="15.75" thickTop="1">
      <c r="A35" s="10"/>
      <c r="B35" s="11"/>
      <c r="C35" s="45"/>
      <c r="D35" s="45"/>
      <c r="E35" s="45"/>
      <c r="F35" s="45"/>
      <c r="G35" s="12"/>
      <c r="H35" s="10"/>
    </row>
    <row r="36" spans="1:8" s="28" customFormat="1">
      <c r="A36" s="10"/>
      <c r="B36" s="11"/>
      <c r="C36" s="45"/>
      <c r="D36" s="45"/>
      <c r="E36" s="45"/>
      <c r="F36" s="45"/>
      <c r="G36" s="12"/>
      <c r="H36" s="10"/>
    </row>
    <row r="37" spans="1:8" s="50" customFormat="1" ht="18" customHeight="1">
      <c r="A37" s="46"/>
      <c r="B37" s="47"/>
      <c r="C37" s="48"/>
      <c r="D37" s="184"/>
      <c r="E37" s="184"/>
      <c r="F37" s="14"/>
      <c r="G37" s="49"/>
      <c r="H37" s="46"/>
    </row>
    <row r="38" spans="1:8" s="50" customFormat="1" ht="18" customHeight="1">
      <c r="A38" s="51"/>
      <c r="B38" s="52"/>
      <c r="C38" s="222" t="s">
        <v>197</v>
      </c>
      <c r="D38" s="183"/>
      <c r="E38" s="183"/>
      <c r="F38" s="183"/>
      <c r="G38" s="53"/>
      <c r="H38" s="51"/>
    </row>
    <row r="39" spans="1:8" s="50" customFormat="1" ht="18" customHeight="1">
      <c r="A39" s="51"/>
      <c r="B39" s="52"/>
      <c r="C39" s="222" t="s">
        <v>198</v>
      </c>
      <c r="D39" s="183"/>
      <c r="E39" s="183"/>
      <c r="F39" s="183"/>
      <c r="G39" s="53"/>
      <c r="H39" s="51"/>
    </row>
    <row r="40" spans="1:8" s="28" customFormat="1">
      <c r="A40" s="10"/>
      <c r="B40" s="11"/>
      <c r="C40" s="222" t="s">
        <v>199</v>
      </c>
      <c r="D40" s="45"/>
      <c r="E40" s="45"/>
      <c r="F40" s="45"/>
      <c r="G40" s="12"/>
      <c r="H40" s="10"/>
    </row>
    <row r="41" spans="1:8" s="28" customFormat="1">
      <c r="A41" s="10"/>
      <c r="B41" s="11"/>
      <c r="C41" s="45"/>
      <c r="D41" s="45"/>
      <c r="E41" s="224" t="s">
        <v>200</v>
      </c>
      <c r="F41" s="224"/>
      <c r="G41" s="12"/>
      <c r="H41" s="10"/>
    </row>
    <row r="42" spans="1:8">
      <c r="B42" s="6"/>
      <c r="C42" s="7"/>
      <c r="D42" s="7"/>
      <c r="E42" s="223" t="s">
        <v>201</v>
      </c>
      <c r="F42" s="223"/>
      <c r="G42" s="8"/>
    </row>
    <row r="43" spans="1:8">
      <c r="B43" s="6"/>
      <c r="C43" s="7"/>
      <c r="D43" s="7"/>
      <c r="E43" s="7"/>
      <c r="F43" s="7"/>
      <c r="G43" s="8"/>
    </row>
    <row r="44" spans="1:8">
      <c r="B44" s="19"/>
      <c r="C44" s="20"/>
      <c r="D44" s="20"/>
      <c r="E44" s="20"/>
      <c r="F44" s="20"/>
      <c r="G44" s="21"/>
    </row>
  </sheetData>
  <mergeCells count="9">
    <mergeCell ref="E41:F41"/>
    <mergeCell ref="E42:F42"/>
    <mergeCell ref="D39:F39"/>
    <mergeCell ref="D37:E37"/>
    <mergeCell ref="C30:F30"/>
    <mergeCell ref="C32:F32"/>
    <mergeCell ref="C33:F33"/>
    <mergeCell ref="C34:F34"/>
    <mergeCell ref="D38:F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view="pageBreakPreview" zoomScaleNormal="100" zoomScaleSheetLayoutView="100" workbookViewId="0">
      <selection activeCell="C8" sqref="C8"/>
    </sheetView>
  </sheetViews>
  <sheetFormatPr defaultColWidth="8.85546875" defaultRowHeight="12.75"/>
  <cols>
    <col min="1" max="1" width="3.42578125" style="5" customWidth="1"/>
    <col min="2" max="2" width="4.85546875" style="42" customWidth="1"/>
    <col min="3" max="3" width="46.7109375" style="5" customWidth="1"/>
    <col min="4" max="4" width="15" style="43" customWidth="1"/>
    <col min="5" max="5" width="14.7109375" style="43" customWidth="1"/>
    <col min="6" max="16384" width="8.85546875" style="5"/>
  </cols>
  <sheetData>
    <row r="2" spans="2:5" ht="13.5" thickBot="1">
      <c r="B2" s="54"/>
      <c r="C2" s="55"/>
      <c r="D2" s="56"/>
      <c r="E2" s="56"/>
    </row>
    <row r="3" spans="2:5" s="28" customFormat="1" ht="21.75" customHeight="1" thickTop="1">
      <c r="B3" s="185" t="s">
        <v>196</v>
      </c>
      <c r="C3" s="185"/>
      <c r="D3" s="185"/>
      <c r="E3" s="185"/>
    </row>
    <row r="4" spans="2:5" s="28" customFormat="1" ht="15.75" customHeight="1">
      <c r="B4" s="219" t="s">
        <v>202</v>
      </c>
      <c r="C4" s="219"/>
      <c r="D4" s="219"/>
      <c r="E4" s="219"/>
    </row>
    <row r="5" spans="2:5" s="28" customFormat="1" ht="20.25">
      <c r="B5" s="187" t="s">
        <v>144</v>
      </c>
      <c r="C5" s="187"/>
      <c r="D5" s="187"/>
      <c r="E5" s="187"/>
    </row>
    <row r="6" spans="2:5" s="28" customFormat="1" ht="36" customHeight="1" thickBot="1">
      <c r="B6" s="192" t="str">
        <f>'Előlap ÉPÍTÉSZET'!C34</f>
        <v>TETŐHÉJAZAT CSERE,NYÍLÁSZÁRÓ CSERE,FAL- FÖDÉM HŐSZIGETELÉS és KAPCSOLÓDÓ MUNKÁI KÖLTSÉGEIRŐL</v>
      </c>
      <c r="C6" s="192"/>
      <c r="D6" s="192"/>
      <c r="E6" s="192"/>
    </row>
    <row r="7" spans="2:5" ht="13.5" thickTop="1"/>
    <row r="10" spans="2:5" s="22" customFormat="1" ht="20.100000000000001" customHeight="1">
      <c r="B10" s="23" t="s">
        <v>43</v>
      </c>
      <c r="C10" s="24" t="s">
        <v>0</v>
      </c>
      <c r="D10" s="25" t="s">
        <v>1</v>
      </c>
      <c r="E10" s="25" t="s">
        <v>2</v>
      </c>
    </row>
    <row r="11" spans="2:5" s="28" customFormat="1" ht="20.100000000000001" customHeight="1">
      <c r="B11" s="57">
        <v>15</v>
      </c>
      <c r="C11" s="27" t="s">
        <v>127</v>
      </c>
      <c r="D11" s="29">
        <f>'2. Építészet Kv'!I10</f>
        <v>0</v>
      </c>
      <c r="E11" s="29">
        <f>'2. Építészet Kv'!J10</f>
        <v>0</v>
      </c>
    </row>
    <row r="12" spans="2:5" s="28" customFormat="1" ht="20.100000000000001" customHeight="1">
      <c r="B12" s="57">
        <v>21</v>
      </c>
      <c r="C12" s="27" t="s">
        <v>187</v>
      </c>
      <c r="D12" s="29">
        <f>'2. Építészet Kv'!I15</f>
        <v>0</v>
      </c>
      <c r="E12" s="29">
        <f>'2. Építészet Kv'!J15</f>
        <v>0</v>
      </c>
    </row>
    <row r="13" spans="2:5" s="28" customFormat="1" ht="20.100000000000001" customHeight="1">
      <c r="B13" s="57">
        <v>35</v>
      </c>
      <c r="C13" s="27" t="s">
        <v>13</v>
      </c>
      <c r="D13" s="29">
        <f>'2. Építészet Kv'!I28</f>
        <v>0</v>
      </c>
      <c r="E13" s="29">
        <f>'2. Építészet Kv'!J28</f>
        <v>0</v>
      </c>
    </row>
    <row r="14" spans="2:5" s="28" customFormat="1" ht="20.100000000000001" customHeight="1">
      <c r="B14" s="57">
        <v>36</v>
      </c>
      <c r="C14" s="27" t="s">
        <v>133</v>
      </c>
      <c r="D14" s="29">
        <f>'2. Építészet Kv'!I34</f>
        <v>0</v>
      </c>
      <c r="E14" s="29">
        <f>'2. Építészet Kv'!J34</f>
        <v>0</v>
      </c>
    </row>
    <row r="15" spans="2:5" s="28" customFormat="1" ht="20.100000000000001" customHeight="1">
      <c r="B15" s="57">
        <v>41</v>
      </c>
      <c r="C15" s="27" t="s">
        <v>182</v>
      </c>
      <c r="D15" s="29">
        <f>'2. Építészet Kv'!I43</f>
        <v>0</v>
      </c>
      <c r="E15" s="29">
        <f>'2. Építészet Kv'!J43</f>
        <v>0</v>
      </c>
    </row>
    <row r="16" spans="2:5" s="28" customFormat="1" ht="20.100000000000001" customHeight="1">
      <c r="B16" s="57">
        <v>43</v>
      </c>
      <c r="C16" s="27" t="s">
        <v>14</v>
      </c>
      <c r="D16" s="29">
        <f>'2. Építészet Kv'!I48</f>
        <v>0</v>
      </c>
      <c r="E16" s="29">
        <f>'2. Építészet Kv'!J48</f>
        <v>0</v>
      </c>
    </row>
    <row r="17" spans="1:5" s="28" customFormat="1" ht="20.100000000000001" customHeight="1">
      <c r="B17" s="57">
        <v>44</v>
      </c>
      <c r="C17" s="27" t="s">
        <v>45</v>
      </c>
      <c r="D17" s="29">
        <f>'2. Építészet Kv'!I61</f>
        <v>0</v>
      </c>
      <c r="E17" s="29">
        <f>'2. Építészet Kv'!J61</f>
        <v>0</v>
      </c>
    </row>
    <row r="18" spans="1:5" s="28" customFormat="1" ht="20.100000000000001" customHeight="1">
      <c r="B18" s="57">
        <v>48</v>
      </c>
      <c r="C18" s="27" t="s">
        <v>15</v>
      </c>
      <c r="D18" s="29">
        <f>'2. Építészet Kv'!I68</f>
        <v>0</v>
      </c>
      <c r="E18" s="29">
        <f>'2. Építészet Kv'!J68</f>
        <v>0</v>
      </c>
    </row>
    <row r="19" spans="1:5" s="28" customFormat="1" ht="20.100000000000001" customHeight="1">
      <c r="A19" s="31"/>
      <c r="B19" s="32"/>
      <c r="C19" s="33" t="s">
        <v>46</v>
      </c>
      <c r="D19" s="34">
        <f>SUM(D11:D18)</f>
        <v>0</v>
      </c>
      <c r="E19" s="34">
        <f>SUM(E11:E18)</f>
        <v>0</v>
      </c>
    </row>
    <row r="20" spans="1:5" s="28" customFormat="1" ht="20.100000000000001" customHeight="1">
      <c r="A20" s="31"/>
      <c r="B20" s="35"/>
      <c r="C20" s="36" t="s">
        <v>47</v>
      </c>
      <c r="D20" s="190">
        <f>D19+E19</f>
        <v>0</v>
      </c>
      <c r="E20" s="191"/>
    </row>
    <row r="21" spans="1:5" s="28" customFormat="1" ht="20.100000000000001" customHeight="1">
      <c r="B21" s="37"/>
      <c r="C21" s="38" t="s">
        <v>48</v>
      </c>
      <c r="D21" s="193">
        <f>D20*0.27</f>
        <v>0</v>
      </c>
      <c r="E21" s="194"/>
    </row>
    <row r="22" spans="1:5" s="28" customFormat="1" ht="20.100000000000001" customHeight="1">
      <c r="B22" s="37"/>
      <c r="C22" s="36" t="s">
        <v>49</v>
      </c>
      <c r="D22" s="190">
        <f>ROUND(SUM(D20:D21),0)</f>
        <v>0</v>
      </c>
      <c r="E22" s="191"/>
    </row>
    <row r="23" spans="1:5" ht="14.25">
      <c r="B23" s="39"/>
      <c r="C23" s="40"/>
      <c r="D23" s="41"/>
      <c r="E23" s="41"/>
    </row>
    <row r="25" spans="1:5">
      <c r="C25" s="195"/>
      <c r="D25" s="195"/>
      <c r="E25" s="195"/>
    </row>
    <row r="26" spans="1:5">
      <c r="C26" s="189"/>
      <c r="D26" s="189"/>
      <c r="E26" s="189"/>
    </row>
  </sheetData>
  <mergeCells count="9">
    <mergeCell ref="B3:E3"/>
    <mergeCell ref="B4:E4"/>
    <mergeCell ref="B5:E5"/>
    <mergeCell ref="C26:E26"/>
    <mergeCell ref="D22:E22"/>
    <mergeCell ref="B6:E6"/>
    <mergeCell ref="D20:E20"/>
    <mergeCell ref="D21:E21"/>
    <mergeCell ref="C25:E25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2:S71"/>
  <sheetViews>
    <sheetView view="pageBreakPreview" zoomScaleNormal="100" zoomScaleSheetLayoutView="100" workbookViewId="0">
      <selection activeCell="D9" sqref="D9"/>
    </sheetView>
  </sheetViews>
  <sheetFormatPr defaultColWidth="8.85546875" defaultRowHeight="12.75"/>
  <cols>
    <col min="1" max="1" width="3.42578125" style="5" customWidth="1"/>
    <col min="2" max="2" width="5.28515625" style="130" customWidth="1"/>
    <col min="3" max="3" width="12" style="131" customWidth="1"/>
    <col min="4" max="4" width="29.42578125" style="131" customWidth="1"/>
    <col min="5" max="5" width="8.140625" style="132" customWidth="1"/>
    <col min="6" max="6" width="5.28515625" style="132" customWidth="1"/>
    <col min="7" max="7" width="9.7109375" style="133" customWidth="1"/>
    <col min="8" max="8" width="9" style="133" customWidth="1"/>
    <col min="9" max="9" width="12.28515625" style="133" customWidth="1"/>
    <col min="10" max="10" width="11.28515625" style="133" customWidth="1"/>
    <col min="11" max="19" width="9.140625" style="140" customWidth="1"/>
    <col min="20" max="16384" width="8.85546875" style="5"/>
  </cols>
  <sheetData>
    <row r="2" spans="2:19" ht="18">
      <c r="B2" s="200" t="s">
        <v>203</v>
      </c>
      <c r="C2" s="200"/>
      <c r="D2" s="200"/>
      <c r="E2" s="200"/>
      <c r="F2" s="200"/>
      <c r="G2" s="200"/>
      <c r="H2" s="200"/>
      <c r="I2" s="200"/>
      <c r="J2" s="200"/>
    </row>
    <row r="3" spans="2:19" ht="18.75" customHeight="1">
      <c r="B3" s="201" t="s">
        <v>202</v>
      </c>
      <c r="C3" s="201"/>
      <c r="D3" s="201"/>
      <c r="E3" s="201"/>
      <c r="F3" s="201"/>
      <c r="G3" s="201"/>
      <c r="H3" s="201"/>
      <c r="I3" s="201"/>
      <c r="J3" s="201"/>
    </row>
    <row r="4" spans="2:19" ht="21" customHeight="1">
      <c r="B4" s="202" t="str">
        <f>'2. Építészet összesítő'!B5:E5</f>
        <v>POLGÁRMESTERI HIVATAL és KÖZÖSSÉGI ÉPÜLET</v>
      </c>
      <c r="C4" s="202"/>
      <c r="D4" s="202"/>
      <c r="E4" s="202"/>
      <c r="F4" s="202"/>
      <c r="G4" s="202"/>
      <c r="H4" s="202"/>
      <c r="I4" s="202"/>
      <c r="J4" s="202"/>
    </row>
    <row r="5" spans="2:19" ht="33.6" customHeight="1">
      <c r="B5" s="203" t="str">
        <f>'2. Építészet összesítő'!B6:E6</f>
        <v>TETŐHÉJAZAT CSERE,NYÍLÁSZÁRÓ CSERE,FAL- FÖDÉM HŐSZIGETELÉS és KAPCSOLÓDÓ MUNKÁI KÖLTSÉGEIRŐL</v>
      </c>
      <c r="C5" s="203"/>
      <c r="D5" s="203"/>
      <c r="E5" s="203"/>
      <c r="F5" s="203"/>
      <c r="G5" s="203"/>
      <c r="H5" s="203"/>
      <c r="I5" s="203"/>
      <c r="J5" s="203"/>
    </row>
    <row r="6" spans="2:19" ht="21" customHeight="1">
      <c r="B6" s="59"/>
      <c r="C6" s="60"/>
      <c r="D6" s="60"/>
      <c r="E6" s="61"/>
      <c r="F6" s="61"/>
      <c r="G6" s="62"/>
      <c r="H6" s="62"/>
      <c r="I6" s="62"/>
      <c r="J6" s="62"/>
    </row>
    <row r="7" spans="2:19" ht="22.5">
      <c r="B7" s="63" t="s">
        <v>3</v>
      </c>
      <c r="C7" s="64" t="s">
        <v>4</v>
      </c>
      <c r="D7" s="64" t="s">
        <v>5</v>
      </c>
      <c r="E7" s="204" t="s">
        <v>6</v>
      </c>
      <c r="F7" s="204"/>
      <c r="G7" s="65" t="s">
        <v>7</v>
      </c>
      <c r="H7" s="65" t="s">
        <v>8</v>
      </c>
      <c r="I7" s="65" t="s">
        <v>9</v>
      </c>
      <c r="J7" s="65" t="s">
        <v>25</v>
      </c>
    </row>
    <row r="8" spans="2:19" ht="15.75">
      <c r="B8" s="199" t="s">
        <v>128</v>
      </c>
      <c r="C8" s="199"/>
      <c r="D8" s="199"/>
      <c r="E8" s="199"/>
      <c r="F8" s="199"/>
      <c r="G8" s="199"/>
      <c r="H8" s="199"/>
      <c r="I8" s="199"/>
      <c r="J8" s="199"/>
    </row>
    <row r="9" spans="2:19" ht="40.15" customHeight="1">
      <c r="B9" s="171">
        <v>3</v>
      </c>
      <c r="C9" s="149" t="s">
        <v>19</v>
      </c>
      <c r="D9" s="141" t="s">
        <v>188</v>
      </c>
      <c r="E9" s="172">
        <v>60</v>
      </c>
      <c r="F9" s="154" t="s">
        <v>12</v>
      </c>
      <c r="G9" s="173"/>
      <c r="H9" s="173"/>
      <c r="I9" s="173">
        <f>ROUND(E9*G9, 0)</f>
        <v>0</v>
      </c>
      <c r="J9" s="173">
        <f>ROUND(E9*H9, 0)</f>
        <v>0</v>
      </c>
    </row>
    <row r="10" spans="2:19" s="30" customFormat="1" ht="15" customHeight="1">
      <c r="B10" s="142"/>
      <c r="C10" s="143"/>
      <c r="D10" s="143" t="s">
        <v>27</v>
      </c>
      <c r="E10" s="144"/>
      <c r="F10" s="143"/>
      <c r="G10" s="82"/>
      <c r="H10" s="83"/>
      <c r="I10" s="84">
        <f>ROUND(SUM(I9:I9),0)</f>
        <v>0</v>
      </c>
      <c r="J10" s="84">
        <f>ROUND(SUM(J9:J9),0)</f>
        <v>0</v>
      </c>
      <c r="K10" s="145"/>
      <c r="L10" s="145"/>
      <c r="M10" s="145"/>
      <c r="N10" s="145"/>
      <c r="O10" s="145"/>
      <c r="P10" s="145"/>
      <c r="Q10" s="145"/>
      <c r="R10" s="145"/>
      <c r="S10" s="145"/>
    </row>
    <row r="12" spans="2:19" ht="15.75">
      <c r="B12" s="205" t="s">
        <v>195</v>
      </c>
      <c r="C12" s="206"/>
      <c r="D12" s="206"/>
      <c r="E12" s="206"/>
      <c r="F12" s="206"/>
      <c r="G12" s="206"/>
      <c r="H12" s="206"/>
      <c r="I12" s="206"/>
      <c r="J12" s="207"/>
    </row>
    <row r="13" spans="2:19" ht="43.5" customHeight="1">
      <c r="B13" s="85">
        <v>1</v>
      </c>
      <c r="C13" s="73"/>
      <c r="D13" s="73" t="s">
        <v>137</v>
      </c>
      <c r="E13" s="74">
        <v>3</v>
      </c>
      <c r="F13" s="86" t="s">
        <v>18</v>
      </c>
      <c r="G13" s="76"/>
      <c r="H13" s="76"/>
      <c r="I13" s="76">
        <f t="shared" ref="I13:I14" si="0">ROUND(E13*G13, 0)</f>
        <v>0</v>
      </c>
      <c r="J13" s="76">
        <f t="shared" ref="J13:J14" si="1">ROUND(E13*H13, 0)</f>
        <v>0</v>
      </c>
    </row>
    <row r="14" spans="2:19" ht="66.599999999999994" customHeight="1">
      <c r="B14" s="85">
        <v>2</v>
      </c>
      <c r="C14" s="73"/>
      <c r="D14" s="73" t="s">
        <v>138</v>
      </c>
      <c r="E14" s="74">
        <v>24</v>
      </c>
      <c r="F14" s="86" t="s">
        <v>11</v>
      </c>
      <c r="G14" s="76"/>
      <c r="H14" s="76"/>
      <c r="I14" s="76">
        <f t="shared" si="0"/>
        <v>0</v>
      </c>
      <c r="J14" s="76">
        <f t="shared" si="1"/>
        <v>0</v>
      </c>
    </row>
    <row r="15" spans="2:19">
      <c r="B15" s="142"/>
      <c r="C15" s="143"/>
      <c r="D15" s="143"/>
      <c r="E15" s="144"/>
      <c r="F15" s="143"/>
      <c r="G15" s="82"/>
      <c r="H15" s="83"/>
      <c r="I15" s="84">
        <f>SUM(I13:I14)</f>
        <v>0</v>
      </c>
      <c r="J15" s="84">
        <f>SUM(J13:J14)</f>
        <v>0</v>
      </c>
    </row>
    <row r="16" spans="2:19">
      <c r="B16" s="146"/>
      <c r="C16" s="147"/>
      <c r="D16" s="147"/>
      <c r="E16" s="148"/>
      <c r="F16" s="147"/>
      <c r="G16" s="146"/>
      <c r="H16" s="146"/>
      <c r="I16" s="140"/>
      <c r="J16" s="146"/>
    </row>
    <row r="17" spans="2:19" ht="16.5" customHeight="1">
      <c r="B17" s="208" t="s">
        <v>37</v>
      </c>
      <c r="C17" s="208"/>
      <c r="D17" s="208"/>
      <c r="E17" s="208"/>
      <c r="F17" s="208"/>
      <c r="G17" s="208"/>
      <c r="H17" s="208"/>
      <c r="I17" s="208"/>
      <c r="J17" s="208"/>
    </row>
    <row r="18" spans="2:19" ht="30" customHeight="1">
      <c r="B18" s="175"/>
      <c r="C18" s="104" t="s">
        <v>164</v>
      </c>
      <c r="D18" s="158" t="s">
        <v>165</v>
      </c>
      <c r="E18" s="74">
        <v>175</v>
      </c>
      <c r="F18" s="169" t="s">
        <v>17</v>
      </c>
      <c r="G18" s="170"/>
      <c r="H18" s="170"/>
      <c r="I18" s="76">
        <f>E18*G18</f>
        <v>0</v>
      </c>
      <c r="J18" s="76">
        <f>E18*H18</f>
        <v>0</v>
      </c>
    </row>
    <row r="19" spans="2:19" ht="30" customHeight="1">
      <c r="B19" s="104">
        <v>1</v>
      </c>
      <c r="C19" s="104" t="s">
        <v>146</v>
      </c>
      <c r="D19" s="158" t="s">
        <v>147</v>
      </c>
      <c r="E19" s="74">
        <v>245</v>
      </c>
      <c r="F19" s="169" t="s">
        <v>17</v>
      </c>
      <c r="G19" s="170"/>
      <c r="H19" s="170"/>
      <c r="I19" s="76">
        <f t="shared" ref="I19:I27" si="2">E19*G19</f>
        <v>0</v>
      </c>
      <c r="J19" s="76">
        <f t="shared" ref="J19:J27" si="3">E19*H19</f>
        <v>0</v>
      </c>
    </row>
    <row r="20" spans="2:19" ht="55.9" customHeight="1">
      <c r="B20" s="104">
        <v>2</v>
      </c>
      <c r="C20" s="104" t="s">
        <v>166</v>
      </c>
      <c r="D20" s="158" t="s">
        <v>167</v>
      </c>
      <c r="E20" s="74">
        <v>175</v>
      </c>
      <c r="F20" s="169" t="s">
        <v>17</v>
      </c>
      <c r="G20" s="170"/>
      <c r="H20" s="170"/>
      <c r="I20" s="76">
        <f t="shared" si="2"/>
        <v>0</v>
      </c>
      <c r="J20" s="76">
        <f t="shared" si="3"/>
        <v>0</v>
      </c>
    </row>
    <row r="21" spans="2:19" ht="17.45" customHeight="1">
      <c r="B21" s="104">
        <v>3</v>
      </c>
      <c r="C21" s="104" t="s">
        <v>168</v>
      </c>
      <c r="D21" s="158" t="s">
        <v>148</v>
      </c>
      <c r="E21" s="74">
        <v>245</v>
      </c>
      <c r="F21" s="169" t="s">
        <v>17</v>
      </c>
      <c r="G21" s="170"/>
      <c r="H21" s="170"/>
      <c r="I21" s="76">
        <f t="shared" si="2"/>
        <v>0</v>
      </c>
      <c r="J21" s="76">
        <f t="shared" si="3"/>
        <v>0</v>
      </c>
    </row>
    <row r="22" spans="2:19" ht="16.5" customHeight="1">
      <c r="B22" s="104">
        <v>4</v>
      </c>
      <c r="C22" s="104" t="s">
        <v>169</v>
      </c>
      <c r="D22" s="158" t="s">
        <v>149</v>
      </c>
      <c r="E22" s="74">
        <v>314</v>
      </c>
      <c r="F22" s="169" t="s">
        <v>16</v>
      </c>
      <c r="G22" s="170"/>
      <c r="H22" s="170"/>
      <c r="I22" s="76">
        <f t="shared" si="2"/>
        <v>0</v>
      </c>
      <c r="J22" s="76">
        <f t="shared" si="3"/>
        <v>0</v>
      </c>
    </row>
    <row r="23" spans="2:19" ht="93" customHeight="1">
      <c r="B23" s="104">
        <v>5</v>
      </c>
      <c r="C23" s="104" t="s">
        <v>170</v>
      </c>
      <c r="D23" s="158" t="s">
        <v>150</v>
      </c>
      <c r="E23" s="74">
        <v>230</v>
      </c>
      <c r="F23" s="169" t="s">
        <v>17</v>
      </c>
      <c r="G23" s="170"/>
      <c r="H23" s="170"/>
      <c r="I23" s="76">
        <f t="shared" si="2"/>
        <v>0</v>
      </c>
      <c r="J23" s="76">
        <f t="shared" si="3"/>
        <v>0</v>
      </c>
    </row>
    <row r="24" spans="2:19" ht="29.45" customHeight="1">
      <c r="B24" s="104">
        <v>6</v>
      </c>
      <c r="C24" s="104" t="s">
        <v>152</v>
      </c>
      <c r="D24" s="158" t="s">
        <v>153</v>
      </c>
      <c r="E24" s="74">
        <v>15</v>
      </c>
      <c r="F24" s="169" t="s">
        <v>17</v>
      </c>
      <c r="G24" s="170"/>
      <c r="H24" s="170"/>
      <c r="I24" s="76">
        <f t="shared" si="2"/>
        <v>0</v>
      </c>
      <c r="J24" s="76">
        <f t="shared" si="3"/>
        <v>0</v>
      </c>
    </row>
    <row r="25" spans="2:19" ht="40.9" customHeight="1">
      <c r="B25" s="104">
        <v>7</v>
      </c>
      <c r="C25" s="104" t="s">
        <v>154</v>
      </c>
      <c r="D25" s="158" t="s">
        <v>155</v>
      </c>
      <c r="E25" s="74">
        <v>39</v>
      </c>
      <c r="F25" s="169" t="s">
        <v>126</v>
      </c>
      <c r="G25" s="170"/>
      <c r="H25" s="170"/>
      <c r="I25" s="76">
        <f t="shared" si="2"/>
        <v>0</v>
      </c>
      <c r="J25" s="76">
        <f t="shared" si="3"/>
        <v>0</v>
      </c>
    </row>
    <row r="26" spans="2:19" ht="53.45" customHeight="1">
      <c r="B26" s="104">
        <v>8</v>
      </c>
      <c r="C26" s="73"/>
      <c r="D26" s="73" t="s">
        <v>141</v>
      </c>
      <c r="E26" s="74">
        <v>15</v>
      </c>
      <c r="F26" s="75" t="s">
        <v>12</v>
      </c>
      <c r="G26" s="150"/>
      <c r="H26" s="150"/>
      <c r="I26" s="76">
        <f t="shared" si="2"/>
        <v>0</v>
      </c>
      <c r="J26" s="76">
        <f t="shared" si="3"/>
        <v>0</v>
      </c>
    </row>
    <row r="27" spans="2:19" ht="38.25">
      <c r="B27" s="104">
        <v>9</v>
      </c>
      <c r="C27" s="73" t="s">
        <v>20</v>
      </c>
      <c r="D27" s="73" t="s">
        <v>21</v>
      </c>
      <c r="E27" s="74">
        <v>214</v>
      </c>
      <c r="F27" s="75" t="s">
        <v>12</v>
      </c>
      <c r="G27" s="76"/>
      <c r="H27" s="76"/>
      <c r="I27" s="76">
        <f t="shared" si="2"/>
        <v>0</v>
      </c>
      <c r="J27" s="76">
        <f t="shared" si="3"/>
        <v>0</v>
      </c>
    </row>
    <row r="28" spans="2:19" s="28" customFormat="1" ht="15" customHeight="1">
      <c r="B28" s="78"/>
      <c r="C28" s="79"/>
      <c r="D28" s="79" t="s">
        <v>27</v>
      </c>
      <c r="E28" s="134"/>
      <c r="F28" s="79"/>
      <c r="G28" s="82"/>
      <c r="H28" s="83"/>
      <c r="I28" s="84">
        <f>SUM(I18:I27)</f>
        <v>0</v>
      </c>
      <c r="J28" s="84">
        <f>SUM(J18:J27)</f>
        <v>0</v>
      </c>
      <c r="K28" s="50"/>
      <c r="L28" s="50"/>
      <c r="M28" s="50"/>
      <c r="N28" s="50"/>
      <c r="O28" s="50"/>
      <c r="P28" s="50"/>
      <c r="Q28" s="50"/>
      <c r="R28" s="50"/>
      <c r="S28" s="50"/>
    </row>
    <row r="30" spans="2:19" ht="15.75">
      <c r="B30" s="199" t="s">
        <v>129</v>
      </c>
      <c r="C30" s="199"/>
      <c r="D30" s="199"/>
      <c r="E30" s="199"/>
      <c r="F30" s="199"/>
      <c r="G30" s="199"/>
      <c r="H30" s="199"/>
      <c r="I30" s="199"/>
      <c r="J30" s="199"/>
    </row>
    <row r="31" spans="2:19" ht="17.45" customHeight="1">
      <c r="B31" s="85">
        <v>1</v>
      </c>
      <c r="C31" s="151"/>
      <c r="D31" s="73" t="s">
        <v>143</v>
      </c>
      <c r="E31" s="75">
        <v>12</v>
      </c>
      <c r="F31" s="75" t="s">
        <v>12</v>
      </c>
      <c r="G31" s="76"/>
      <c r="H31" s="76"/>
      <c r="I31" s="76">
        <f>ROUND(E31*G31, 0)</f>
        <v>0</v>
      </c>
      <c r="J31" s="76">
        <f>ROUND(E31*H31, 0)</f>
        <v>0</v>
      </c>
    </row>
    <row r="32" spans="2:19" ht="120" customHeight="1">
      <c r="B32" s="104">
        <v>4</v>
      </c>
      <c r="C32" s="73" t="s">
        <v>131</v>
      </c>
      <c r="D32" s="180" t="s">
        <v>130</v>
      </c>
      <c r="E32" s="152"/>
      <c r="F32" s="75"/>
      <c r="G32" s="76"/>
      <c r="H32" s="76"/>
      <c r="I32" s="76"/>
      <c r="J32" s="76"/>
    </row>
    <row r="33" spans="2:19" ht="13.5" customHeight="1">
      <c r="B33" s="164"/>
      <c r="C33" s="167"/>
      <c r="D33" s="180" t="s">
        <v>139</v>
      </c>
      <c r="E33" s="168">
        <v>138</v>
      </c>
      <c r="F33" s="75" t="s">
        <v>12</v>
      </c>
      <c r="G33" s="76"/>
      <c r="H33" s="76"/>
      <c r="I33" s="76">
        <f>ROUND(E33*G33, 0)</f>
        <v>0</v>
      </c>
      <c r="J33" s="76">
        <f>ROUND(E33*H33, 0)</f>
        <v>0</v>
      </c>
      <c r="K33" s="155"/>
      <c r="L33" s="141"/>
    </row>
    <row r="34" spans="2:19" s="28" customFormat="1" ht="16.5" customHeight="1">
      <c r="B34" s="78"/>
      <c r="C34" s="79"/>
      <c r="D34" s="79" t="s">
        <v>27</v>
      </c>
      <c r="E34" s="156"/>
      <c r="F34" s="79"/>
      <c r="G34" s="82"/>
      <c r="H34" s="83"/>
      <c r="I34" s="84">
        <f>SUM(I31:I33)</f>
        <v>0</v>
      </c>
      <c r="J34" s="84">
        <f>SUM(J31:J33)</f>
        <v>0</v>
      </c>
      <c r="K34" s="50"/>
      <c r="L34" s="50"/>
      <c r="M34" s="50"/>
      <c r="N34" s="50"/>
      <c r="O34" s="50"/>
      <c r="P34" s="50"/>
      <c r="Q34" s="50"/>
      <c r="R34" s="50"/>
      <c r="S34" s="50"/>
    </row>
    <row r="36" spans="2:19" s="28" customFormat="1" ht="16.5" customHeight="1">
      <c r="B36" s="208" t="s">
        <v>171</v>
      </c>
      <c r="C36" s="208"/>
      <c r="D36" s="208"/>
      <c r="E36" s="208"/>
      <c r="F36" s="208"/>
      <c r="G36" s="208"/>
      <c r="H36" s="208"/>
      <c r="I36" s="208"/>
      <c r="J36" s="208"/>
      <c r="K36" s="50"/>
      <c r="L36" s="50"/>
      <c r="M36" s="50"/>
      <c r="N36" s="50"/>
      <c r="O36" s="50"/>
      <c r="P36" s="50"/>
      <c r="Q36" s="50"/>
      <c r="R36" s="50"/>
      <c r="S36" s="50"/>
    </row>
    <row r="37" spans="2:19" s="28" customFormat="1" ht="16.5" customHeight="1">
      <c r="B37" s="104">
        <v>1</v>
      </c>
      <c r="C37" s="158" t="s">
        <v>173</v>
      </c>
      <c r="D37" s="158" t="s">
        <v>174</v>
      </c>
      <c r="E37" s="176">
        <v>225</v>
      </c>
      <c r="F37" s="158" t="s">
        <v>17</v>
      </c>
      <c r="G37" s="104"/>
      <c r="H37" s="104"/>
      <c r="I37" s="76">
        <f t="shared" ref="I37:I42" si="4">ROUND(E37*G37, 0)</f>
        <v>0</v>
      </c>
      <c r="J37" s="76">
        <f t="shared" ref="J37:J39" si="5">ROUND(E37*H37, 0)</f>
        <v>0</v>
      </c>
      <c r="K37" s="50"/>
      <c r="L37" s="50"/>
      <c r="M37" s="50"/>
      <c r="N37" s="50"/>
      <c r="O37" s="50"/>
      <c r="P37" s="50"/>
      <c r="Q37" s="50"/>
      <c r="R37" s="50"/>
      <c r="S37" s="50"/>
    </row>
    <row r="38" spans="2:19" s="28" customFormat="1" ht="83.45" customHeight="1">
      <c r="B38" s="104">
        <v>2</v>
      </c>
      <c r="C38" s="73" t="s">
        <v>172</v>
      </c>
      <c r="D38" s="73" t="s">
        <v>176</v>
      </c>
      <c r="E38" s="74">
        <v>225</v>
      </c>
      <c r="F38" s="75" t="s">
        <v>17</v>
      </c>
      <c r="G38" s="150"/>
      <c r="H38" s="150"/>
      <c r="I38" s="76">
        <f t="shared" si="4"/>
        <v>0</v>
      </c>
      <c r="J38" s="76">
        <f t="shared" si="5"/>
        <v>0</v>
      </c>
      <c r="K38" s="50"/>
      <c r="L38" s="50"/>
      <c r="M38" s="50"/>
      <c r="N38" s="50"/>
      <c r="O38" s="50"/>
      <c r="P38" s="50"/>
      <c r="Q38" s="50"/>
      <c r="R38" s="50"/>
      <c r="S38" s="50"/>
    </row>
    <row r="39" spans="2:19" s="28" customFormat="1" ht="93" customHeight="1">
      <c r="B39" s="104">
        <v>3</v>
      </c>
      <c r="C39" s="73" t="s">
        <v>175</v>
      </c>
      <c r="D39" s="73" t="s">
        <v>177</v>
      </c>
      <c r="E39" s="74">
        <v>12</v>
      </c>
      <c r="F39" s="75" t="s">
        <v>126</v>
      </c>
      <c r="G39" s="150"/>
      <c r="H39" s="150"/>
      <c r="I39" s="76">
        <f t="shared" si="4"/>
        <v>0</v>
      </c>
      <c r="J39" s="76">
        <f t="shared" si="5"/>
        <v>0</v>
      </c>
      <c r="K39" s="50"/>
      <c r="L39" s="50"/>
      <c r="M39" s="50"/>
      <c r="N39" s="50"/>
      <c r="O39" s="50"/>
      <c r="P39" s="50"/>
      <c r="Q39" s="50"/>
      <c r="R39" s="50"/>
      <c r="S39" s="50"/>
    </row>
    <row r="40" spans="2:19" s="28" customFormat="1" ht="93" customHeight="1">
      <c r="B40" s="104">
        <v>4</v>
      </c>
      <c r="C40" s="73" t="s">
        <v>178</v>
      </c>
      <c r="D40" s="73" t="s">
        <v>179</v>
      </c>
      <c r="E40" s="74">
        <v>32</v>
      </c>
      <c r="F40" s="75" t="s">
        <v>126</v>
      </c>
      <c r="G40" s="150"/>
      <c r="H40" s="150"/>
      <c r="I40" s="76">
        <f t="shared" ref="I40:I41" si="6">ROUND(E40*G40, 0)</f>
        <v>0</v>
      </c>
      <c r="J40" s="76">
        <f t="shared" ref="J40:J42" si="7">ROUND(E40*H40, 0)</f>
        <v>0</v>
      </c>
      <c r="K40" s="50"/>
      <c r="L40" s="50"/>
      <c r="M40" s="50"/>
      <c r="N40" s="50"/>
      <c r="O40" s="50"/>
      <c r="P40" s="50"/>
      <c r="Q40" s="50"/>
      <c r="R40" s="50"/>
      <c r="S40" s="50"/>
    </row>
    <row r="41" spans="2:19" s="28" customFormat="1" ht="78" customHeight="1">
      <c r="B41" s="104">
        <v>5</v>
      </c>
      <c r="C41" s="73" t="s">
        <v>192</v>
      </c>
      <c r="D41" s="73" t="s">
        <v>193</v>
      </c>
      <c r="E41" s="74">
        <v>36</v>
      </c>
      <c r="F41" s="75" t="s">
        <v>18</v>
      </c>
      <c r="G41" s="150"/>
      <c r="H41" s="150"/>
      <c r="I41" s="76">
        <f t="shared" si="6"/>
        <v>0</v>
      </c>
      <c r="J41" s="76">
        <f t="shared" si="7"/>
        <v>0</v>
      </c>
      <c r="K41" s="50"/>
      <c r="L41" s="50"/>
      <c r="M41" s="50"/>
      <c r="N41" s="50"/>
      <c r="O41" s="50"/>
      <c r="P41" s="50"/>
      <c r="Q41" s="50"/>
      <c r="R41" s="50"/>
      <c r="S41" s="50"/>
    </row>
    <row r="42" spans="2:19" s="28" customFormat="1" ht="67.150000000000006" customHeight="1">
      <c r="B42" s="104">
        <v>6</v>
      </c>
      <c r="C42" s="73" t="s">
        <v>180</v>
      </c>
      <c r="D42" s="73" t="s">
        <v>181</v>
      </c>
      <c r="E42" s="74">
        <v>36</v>
      </c>
      <c r="F42" s="75" t="s">
        <v>18</v>
      </c>
      <c r="G42" s="150"/>
      <c r="H42" s="150"/>
      <c r="I42" s="76">
        <f t="shared" si="4"/>
        <v>0</v>
      </c>
      <c r="J42" s="76">
        <f t="shared" si="7"/>
        <v>0</v>
      </c>
      <c r="K42" s="50"/>
      <c r="L42" s="50"/>
      <c r="M42" s="50"/>
      <c r="N42" s="50"/>
      <c r="O42" s="50"/>
      <c r="P42" s="50"/>
      <c r="Q42" s="50"/>
      <c r="R42" s="50"/>
      <c r="S42" s="50"/>
    </row>
    <row r="43" spans="2:19" s="28" customFormat="1" ht="16.5" customHeight="1">
      <c r="B43" s="142"/>
      <c r="C43" s="143"/>
      <c r="D43" s="143"/>
      <c r="E43" s="144"/>
      <c r="F43" s="143"/>
      <c r="G43" s="82"/>
      <c r="H43" s="181"/>
      <c r="I43" s="84">
        <f>SUM(I37:I42)</f>
        <v>0</v>
      </c>
      <c r="J43" s="182">
        <f>SUM(J37:J42)</f>
        <v>0</v>
      </c>
      <c r="K43" s="50"/>
      <c r="L43" s="50"/>
      <c r="M43" s="50"/>
      <c r="N43" s="50"/>
      <c r="O43" s="50"/>
      <c r="P43" s="50"/>
      <c r="Q43" s="50"/>
      <c r="R43" s="50"/>
      <c r="S43" s="50"/>
    </row>
    <row r="44" spans="2:19" s="28" customFormat="1" ht="16.5" customHeight="1">
      <c r="B44" s="177"/>
      <c r="C44" s="178"/>
      <c r="D44" s="178"/>
      <c r="E44" s="179"/>
      <c r="F44" s="178"/>
      <c r="G44" s="146"/>
      <c r="H44" s="146"/>
      <c r="I44" s="146"/>
      <c r="J44" s="146"/>
      <c r="K44" s="50"/>
      <c r="L44" s="50"/>
      <c r="M44" s="50"/>
      <c r="N44" s="50"/>
      <c r="O44" s="50"/>
      <c r="P44" s="50"/>
      <c r="Q44" s="50"/>
      <c r="R44" s="50"/>
      <c r="S44" s="50"/>
    </row>
    <row r="45" spans="2:19" ht="15.75">
      <c r="B45" s="199" t="s">
        <v>183</v>
      </c>
      <c r="C45" s="199"/>
      <c r="D45" s="199"/>
      <c r="E45" s="199"/>
      <c r="F45" s="199"/>
      <c r="G45" s="199"/>
      <c r="H45" s="199"/>
      <c r="I45" s="199"/>
      <c r="J45" s="199"/>
    </row>
    <row r="46" spans="2:19" ht="81" customHeight="1">
      <c r="B46" s="104">
        <v>8</v>
      </c>
      <c r="C46" s="73" t="s">
        <v>184</v>
      </c>
      <c r="D46" s="73" t="s">
        <v>190</v>
      </c>
      <c r="E46" s="74">
        <v>85</v>
      </c>
      <c r="F46" s="75" t="s">
        <v>126</v>
      </c>
      <c r="G46" s="159"/>
      <c r="H46" s="159"/>
      <c r="I46" s="76">
        <f>ROUND(E46*G46, 0)</f>
        <v>0</v>
      </c>
      <c r="J46" s="76">
        <f>ROUND(E46*H46, 0)</f>
        <v>0</v>
      </c>
    </row>
    <row r="47" spans="2:19" ht="81" customHeight="1">
      <c r="B47" s="104">
        <v>9</v>
      </c>
      <c r="C47" s="73" t="s">
        <v>185</v>
      </c>
      <c r="D47" s="73" t="s">
        <v>191</v>
      </c>
      <c r="E47" s="74">
        <v>34</v>
      </c>
      <c r="F47" s="75" t="s">
        <v>126</v>
      </c>
      <c r="G47" s="159"/>
      <c r="H47" s="159"/>
      <c r="I47" s="76">
        <f t="shared" ref="I47" si="8">ROUND(E47*G47, 0)</f>
        <v>0</v>
      </c>
      <c r="J47" s="76">
        <f t="shared" ref="J47" si="9">ROUND(E47*H47, 0)</f>
        <v>0</v>
      </c>
    </row>
    <row r="48" spans="2:19" s="28" customFormat="1" ht="15.75" customHeight="1">
      <c r="B48" s="78"/>
      <c r="C48" s="79"/>
      <c r="D48" s="79" t="s">
        <v>27</v>
      </c>
      <c r="E48" s="134"/>
      <c r="F48" s="79"/>
      <c r="G48" s="82"/>
      <c r="H48" s="83"/>
      <c r="I48" s="84">
        <f>SUM(I46:I47)</f>
        <v>0</v>
      </c>
      <c r="J48" s="84">
        <f>SUM(J46:J47)</f>
        <v>0</v>
      </c>
      <c r="K48" s="50"/>
      <c r="L48" s="50"/>
      <c r="M48" s="50"/>
      <c r="N48" s="50"/>
      <c r="O48" s="50"/>
      <c r="P48" s="50"/>
      <c r="Q48" s="50"/>
      <c r="R48" s="50"/>
      <c r="S48" s="50"/>
    </row>
    <row r="50" spans="1:19" ht="15.75">
      <c r="B50" s="199" t="s">
        <v>151</v>
      </c>
      <c r="C50" s="199"/>
      <c r="D50" s="199"/>
      <c r="E50" s="199"/>
      <c r="F50" s="199"/>
      <c r="G50" s="199"/>
      <c r="H50" s="199"/>
      <c r="I50" s="199"/>
      <c r="J50" s="199"/>
    </row>
    <row r="51" spans="1:19" ht="13.9" customHeight="1">
      <c r="B51" s="174"/>
      <c r="C51" s="174"/>
      <c r="D51" s="73" t="s">
        <v>186</v>
      </c>
      <c r="E51" s="74">
        <v>42</v>
      </c>
      <c r="F51" s="75" t="s">
        <v>17</v>
      </c>
      <c r="G51" s="159"/>
      <c r="H51" s="159"/>
      <c r="I51" s="76">
        <f>ROUND(E51*G51, 0)</f>
        <v>0</v>
      </c>
      <c r="J51" s="76">
        <f>ROUND(E51*H51, 0)</f>
        <v>0</v>
      </c>
    </row>
    <row r="52" spans="1:19" ht="89.25">
      <c r="B52" s="161">
        <v>1</v>
      </c>
      <c r="C52" s="149" t="s">
        <v>132</v>
      </c>
      <c r="D52" s="153" t="s">
        <v>156</v>
      </c>
      <c r="E52" s="162"/>
      <c r="F52" s="163"/>
      <c r="G52" s="163"/>
      <c r="H52" s="163"/>
      <c r="I52" s="163"/>
      <c r="J52" s="157"/>
    </row>
    <row r="53" spans="1:19" ht="28.15" customHeight="1">
      <c r="B53" s="104" t="s">
        <v>30</v>
      </c>
      <c r="C53" s="73"/>
      <c r="D53" s="73" t="s">
        <v>157</v>
      </c>
      <c r="E53" s="74">
        <v>1</v>
      </c>
      <c r="F53" s="75" t="s">
        <v>10</v>
      </c>
      <c r="G53" s="159"/>
      <c r="H53" s="159"/>
      <c r="I53" s="76">
        <f t="shared" ref="I53:I58" si="10">ROUND(E53*G53, 0)</f>
        <v>0</v>
      </c>
      <c r="J53" s="76">
        <f t="shared" ref="J53:J58" si="11">ROUND(E53*H53, 0)</f>
        <v>0</v>
      </c>
    </row>
    <row r="54" spans="1:19" ht="40.9" customHeight="1">
      <c r="B54" s="104" t="s">
        <v>31</v>
      </c>
      <c r="C54" s="73"/>
      <c r="D54" s="73" t="s">
        <v>158</v>
      </c>
      <c r="E54" s="74">
        <v>1</v>
      </c>
      <c r="F54" s="75" t="s">
        <v>10</v>
      </c>
      <c r="G54" s="159"/>
      <c r="H54" s="159"/>
      <c r="I54" s="76">
        <f t="shared" ref="I54" si="12">ROUND(E54*G54, 0)</f>
        <v>0</v>
      </c>
      <c r="J54" s="76">
        <f>ROUND(E54*H54, 0)</f>
        <v>0</v>
      </c>
    </row>
    <row r="55" spans="1:19" ht="40.9" customHeight="1">
      <c r="B55" s="104">
        <v>1.3</v>
      </c>
      <c r="C55" s="73"/>
      <c r="D55" s="73" t="s">
        <v>159</v>
      </c>
      <c r="E55" s="74">
        <v>1</v>
      </c>
      <c r="F55" s="75" t="s">
        <v>10</v>
      </c>
      <c r="G55" s="159"/>
      <c r="H55" s="159"/>
      <c r="I55" s="76">
        <f t="shared" ref="I55" si="13">ROUND(E55*G55, 0)</f>
        <v>0</v>
      </c>
      <c r="J55" s="76">
        <f t="shared" ref="J55" si="14">ROUND(E55*H55, 0)</f>
        <v>0</v>
      </c>
    </row>
    <row r="56" spans="1:19" ht="55.15" customHeight="1">
      <c r="B56" s="104">
        <v>1.4</v>
      </c>
      <c r="C56" s="73"/>
      <c r="D56" s="73" t="s">
        <v>163</v>
      </c>
      <c r="E56" s="74">
        <v>2</v>
      </c>
      <c r="F56" s="75" t="s">
        <v>10</v>
      </c>
      <c r="G56" s="159"/>
      <c r="H56" s="159"/>
      <c r="I56" s="76">
        <f t="shared" si="10"/>
        <v>0</v>
      </c>
      <c r="J56" s="76">
        <f t="shared" si="11"/>
        <v>0</v>
      </c>
    </row>
    <row r="57" spans="1:19" ht="55.15" customHeight="1">
      <c r="B57" s="104">
        <v>1.5</v>
      </c>
      <c r="C57" s="73"/>
      <c r="D57" s="73" t="s">
        <v>162</v>
      </c>
      <c r="E57" s="74">
        <v>1</v>
      </c>
      <c r="F57" s="75" t="s">
        <v>10</v>
      </c>
      <c r="G57" s="159"/>
      <c r="H57" s="159"/>
      <c r="I57" s="76">
        <f t="shared" ref="I57" si="15">ROUND(E57*G57, 0)</f>
        <v>0</v>
      </c>
      <c r="J57" s="76">
        <f t="shared" ref="J57" si="16">ROUND(E57*H57, 0)</f>
        <v>0</v>
      </c>
    </row>
    <row r="58" spans="1:19" ht="55.15" customHeight="1">
      <c r="B58" s="104" t="s">
        <v>39</v>
      </c>
      <c r="C58" s="73"/>
      <c r="D58" s="73" t="s">
        <v>160</v>
      </c>
      <c r="E58" s="74">
        <v>1</v>
      </c>
      <c r="F58" s="75" t="s">
        <v>10</v>
      </c>
      <c r="G58" s="159"/>
      <c r="H58" s="159"/>
      <c r="I58" s="76">
        <f t="shared" si="10"/>
        <v>0</v>
      </c>
      <c r="J58" s="76">
        <f t="shared" si="11"/>
        <v>0</v>
      </c>
    </row>
    <row r="59" spans="1:19" ht="55.15" customHeight="1">
      <c r="B59" s="104"/>
      <c r="C59" s="73"/>
      <c r="D59" s="73" t="s">
        <v>194</v>
      </c>
      <c r="E59" s="74">
        <v>2</v>
      </c>
      <c r="F59" s="75" t="s">
        <v>10</v>
      </c>
      <c r="G59" s="159"/>
      <c r="H59" s="159"/>
      <c r="I59" s="76">
        <f t="shared" ref="I59" si="17">ROUND(E59*G59, 0)</f>
        <v>0</v>
      </c>
      <c r="J59" s="76">
        <f t="shared" ref="J59" si="18">ROUND(E59*H59, 0)</f>
        <v>0</v>
      </c>
    </row>
    <row r="60" spans="1:19" ht="41.45" customHeight="1">
      <c r="B60" s="104">
        <v>2</v>
      </c>
      <c r="C60" s="73"/>
      <c r="D60" s="73" t="s">
        <v>161</v>
      </c>
      <c r="E60" s="74">
        <v>1</v>
      </c>
      <c r="F60" s="75" t="s">
        <v>10</v>
      </c>
      <c r="G60" s="159"/>
      <c r="H60" s="159"/>
      <c r="I60" s="76">
        <f t="shared" ref="I60" si="19">ROUND(E60*G60, 0)</f>
        <v>0</v>
      </c>
      <c r="J60" s="76">
        <f t="shared" ref="J60" si="20">ROUND(E60*H60, 0)</f>
        <v>0</v>
      </c>
    </row>
    <row r="61" spans="1:19" ht="19.149999999999999" customHeight="1">
      <c r="B61" s="78"/>
      <c r="C61" s="79"/>
      <c r="D61" s="79" t="s">
        <v>27</v>
      </c>
      <c r="E61" s="134"/>
      <c r="F61" s="79"/>
      <c r="G61" s="82"/>
      <c r="H61" s="83"/>
      <c r="I61" s="84">
        <f>SUM(I51:I60)</f>
        <v>0</v>
      </c>
      <c r="J61" s="84">
        <f>SUM(J51:J60)</f>
        <v>0</v>
      </c>
    </row>
    <row r="62" spans="1:19" ht="15" customHeight="1">
      <c r="A62" s="28"/>
      <c r="B62" s="42"/>
      <c r="C62" s="5"/>
      <c r="D62" s="5"/>
      <c r="E62" s="160"/>
      <c r="F62" s="160"/>
      <c r="G62" s="43"/>
      <c r="H62" s="43"/>
      <c r="I62" s="43"/>
      <c r="J62" s="43"/>
    </row>
    <row r="63" spans="1:19" s="28" customFormat="1" ht="16.5" customHeight="1">
      <c r="A63" s="5"/>
      <c r="B63" s="196" t="s">
        <v>38</v>
      </c>
      <c r="C63" s="197"/>
      <c r="D63" s="197"/>
      <c r="E63" s="197"/>
      <c r="F63" s="197"/>
      <c r="G63" s="197"/>
      <c r="H63" s="197"/>
      <c r="I63" s="197"/>
      <c r="J63" s="198"/>
      <c r="K63" s="50"/>
      <c r="L63" s="50"/>
      <c r="M63" s="50"/>
      <c r="N63" s="50"/>
      <c r="O63" s="50"/>
      <c r="P63" s="50"/>
      <c r="Q63" s="50"/>
      <c r="R63" s="50"/>
      <c r="S63" s="50"/>
    </row>
    <row r="64" spans="1:19" ht="76.5">
      <c r="B64" s="166">
        <v>1</v>
      </c>
      <c r="C64" s="73" t="s">
        <v>22</v>
      </c>
      <c r="D64" s="73" t="s">
        <v>140</v>
      </c>
      <c r="E64" s="74">
        <v>145</v>
      </c>
      <c r="F64" s="75" t="s">
        <v>12</v>
      </c>
      <c r="G64" s="76"/>
      <c r="H64" s="76"/>
      <c r="I64" s="76">
        <f t="shared" ref="I64:I67" si="21">ROUND(E64*G64, 0)</f>
        <v>0</v>
      </c>
      <c r="J64" s="76">
        <f t="shared" ref="J64:J67" si="22">ROUND(E64*H64, 0)</f>
        <v>0</v>
      </c>
    </row>
    <row r="65" spans="1:19" ht="89.25">
      <c r="B65" s="166">
        <v>2</v>
      </c>
      <c r="C65" s="165" t="s">
        <v>135</v>
      </c>
      <c r="D65" s="73" t="s">
        <v>79</v>
      </c>
      <c r="E65" s="75">
        <v>145</v>
      </c>
      <c r="F65" s="75" t="s">
        <v>17</v>
      </c>
      <c r="G65" s="76"/>
      <c r="H65" s="76"/>
      <c r="I65" s="76">
        <f t="shared" si="21"/>
        <v>0</v>
      </c>
      <c r="J65" s="76">
        <f t="shared" si="22"/>
        <v>0</v>
      </c>
    </row>
    <row r="66" spans="1:19" ht="78.75" customHeight="1">
      <c r="B66" s="166">
        <v>9</v>
      </c>
      <c r="C66" s="73" t="s">
        <v>134</v>
      </c>
      <c r="D66" s="73" t="s">
        <v>189</v>
      </c>
      <c r="E66" s="74">
        <v>125</v>
      </c>
      <c r="F66" s="75" t="s">
        <v>12</v>
      </c>
      <c r="G66" s="76"/>
      <c r="H66" s="76"/>
      <c r="I66" s="76">
        <f t="shared" si="21"/>
        <v>0</v>
      </c>
      <c r="J66" s="76">
        <f t="shared" si="22"/>
        <v>0</v>
      </c>
    </row>
    <row r="67" spans="1:19" ht="79.150000000000006" customHeight="1">
      <c r="B67" s="166">
        <v>11</v>
      </c>
      <c r="C67" s="73" t="s">
        <v>134</v>
      </c>
      <c r="D67" s="73" t="s">
        <v>142</v>
      </c>
      <c r="E67" s="74">
        <v>21</v>
      </c>
      <c r="F67" s="75" t="s">
        <v>12</v>
      </c>
      <c r="G67" s="76"/>
      <c r="H67" s="76"/>
      <c r="I67" s="76">
        <f t="shared" si="21"/>
        <v>0</v>
      </c>
      <c r="J67" s="76">
        <f t="shared" si="22"/>
        <v>0</v>
      </c>
    </row>
    <row r="68" spans="1:19" ht="21" customHeight="1">
      <c r="B68" s="78"/>
      <c r="C68" s="79"/>
      <c r="D68" s="79" t="s">
        <v>27</v>
      </c>
      <c r="E68" s="134"/>
      <c r="F68" s="79"/>
      <c r="G68" s="82"/>
      <c r="H68" s="83"/>
      <c r="I68" s="84">
        <f>SUM(I64:I67)</f>
        <v>0</v>
      </c>
      <c r="J68" s="84">
        <f>SUM(J64:J67)</f>
        <v>0</v>
      </c>
    </row>
    <row r="69" spans="1:19" ht="91.15" customHeight="1">
      <c r="A69" s="28"/>
    </row>
    <row r="70" spans="1:19" ht="95.25" customHeight="1"/>
    <row r="71" spans="1:19" s="28" customFormat="1" ht="17.25" customHeight="1">
      <c r="A71" s="5"/>
      <c r="B71" s="130"/>
      <c r="C71" s="131"/>
      <c r="D71" s="131"/>
      <c r="E71" s="132"/>
      <c r="F71" s="132"/>
      <c r="G71" s="133"/>
      <c r="H71" s="133"/>
      <c r="I71" s="133"/>
      <c r="J71" s="133"/>
      <c r="K71" s="50"/>
      <c r="L71" s="50"/>
      <c r="M71" s="50"/>
      <c r="N71" s="50"/>
      <c r="O71" s="50"/>
      <c r="P71" s="50"/>
      <c r="Q71" s="50"/>
      <c r="R71" s="50"/>
      <c r="S71" s="50"/>
    </row>
  </sheetData>
  <mergeCells count="13">
    <mergeCell ref="B63:J63"/>
    <mergeCell ref="B45:J45"/>
    <mergeCell ref="B50:J50"/>
    <mergeCell ref="B2:J2"/>
    <mergeCell ref="B3:J3"/>
    <mergeCell ref="B4:J4"/>
    <mergeCell ref="B5:J5"/>
    <mergeCell ref="E7:F7"/>
    <mergeCell ref="B8:J8"/>
    <mergeCell ref="B30:J30"/>
    <mergeCell ref="B12:J12"/>
    <mergeCell ref="B17:J17"/>
    <mergeCell ref="B36:J36"/>
  </mergeCells>
  <pageMargins left="0.39370078740157483" right="0" top="0.74803149606299213" bottom="0.74803149606299213" header="0.31496062992125984" footer="0.31496062992125984"/>
  <pageSetup paperSize="9" scale="94" fitToHeight="0" orientation="portrait" r:id="rId1"/>
  <headerFooter>
    <oddFooter>&amp;R&amp;P</oddFooter>
  </headerFooter>
  <rowBreaks count="2" manualBreakCount="2">
    <brk id="10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4"/>
  <sheetViews>
    <sheetView topLeftCell="A25" zoomScale="200" zoomScaleNormal="200" workbookViewId="0">
      <selection activeCell="H37" sqref="H37"/>
    </sheetView>
  </sheetViews>
  <sheetFormatPr defaultColWidth="8.85546875" defaultRowHeight="15"/>
  <cols>
    <col min="1" max="1" width="3.85546875" style="1" customWidth="1"/>
    <col min="2" max="2" width="2.42578125" style="1" customWidth="1"/>
    <col min="3" max="3" width="23.7109375" style="1" customWidth="1"/>
    <col min="4" max="5" width="20.7109375" style="1" customWidth="1"/>
    <col min="6" max="6" width="16.7109375" style="1" customWidth="1"/>
    <col min="7" max="7" width="3.140625" style="1" customWidth="1"/>
    <col min="8" max="8" width="9.140625" style="1" customWidth="1"/>
    <col min="9" max="16384" width="8.85546875" style="5"/>
  </cols>
  <sheetData>
    <row r="2" spans="2:7">
      <c r="B2" s="2"/>
      <c r="C2" s="3"/>
      <c r="D2" s="3"/>
      <c r="E2" s="3"/>
      <c r="F2" s="3"/>
      <c r="G2" s="4"/>
    </row>
    <row r="3" spans="2:7">
      <c r="B3" s="6"/>
      <c r="C3" s="7"/>
      <c r="D3" s="7"/>
      <c r="E3" s="7"/>
      <c r="F3" s="7"/>
      <c r="G3" s="8"/>
    </row>
    <row r="4" spans="2:7">
      <c r="B4" s="6"/>
      <c r="C4" s="7"/>
      <c r="D4" s="7"/>
      <c r="E4" s="7"/>
      <c r="F4" s="7"/>
      <c r="G4" s="8"/>
    </row>
    <row r="5" spans="2:7">
      <c r="B5" s="6"/>
      <c r="C5" s="7"/>
      <c r="D5" s="7"/>
      <c r="E5" s="7"/>
      <c r="F5" s="7"/>
      <c r="G5" s="8"/>
    </row>
    <row r="6" spans="2:7">
      <c r="B6" s="6"/>
      <c r="C6" s="7"/>
      <c r="D6" s="7"/>
      <c r="E6" s="7"/>
      <c r="F6" s="7"/>
      <c r="G6" s="8"/>
    </row>
    <row r="7" spans="2:7">
      <c r="B7" s="6"/>
      <c r="C7" s="7"/>
      <c r="D7" s="7"/>
      <c r="E7" s="7"/>
      <c r="F7" s="7"/>
      <c r="G7" s="8"/>
    </row>
    <row r="8" spans="2:7">
      <c r="B8" s="6"/>
      <c r="C8" s="7"/>
      <c r="D8" s="7"/>
      <c r="E8" s="7"/>
      <c r="F8" s="7"/>
      <c r="G8" s="8"/>
    </row>
    <row r="9" spans="2:7">
      <c r="B9" s="6"/>
      <c r="C9" s="7"/>
      <c r="D9" s="7"/>
      <c r="E9" s="7"/>
      <c r="F9" s="7"/>
      <c r="G9" s="8"/>
    </row>
    <row r="10" spans="2:7">
      <c r="B10" s="6"/>
      <c r="C10" s="7"/>
      <c r="D10" s="7"/>
      <c r="E10" s="7"/>
      <c r="F10" s="7"/>
      <c r="G10" s="8"/>
    </row>
    <row r="11" spans="2:7">
      <c r="B11" s="6"/>
      <c r="C11" s="7"/>
      <c r="D11" s="7"/>
      <c r="E11" s="7"/>
      <c r="F11" s="7"/>
      <c r="G11" s="8"/>
    </row>
    <row r="12" spans="2:7">
      <c r="B12" s="6"/>
      <c r="C12" s="7"/>
      <c r="D12" s="7"/>
      <c r="E12" s="7"/>
      <c r="F12" s="7"/>
      <c r="G12" s="8"/>
    </row>
    <row r="13" spans="2:7">
      <c r="B13" s="6"/>
      <c r="C13" s="7"/>
      <c r="D13" s="7"/>
      <c r="E13" s="7"/>
      <c r="F13" s="7"/>
      <c r="G13" s="8"/>
    </row>
    <row r="14" spans="2:7">
      <c r="B14" s="6"/>
      <c r="C14" s="7"/>
      <c r="D14" s="7"/>
      <c r="E14" s="7"/>
      <c r="F14" s="7"/>
      <c r="G14" s="8"/>
    </row>
    <row r="15" spans="2:7">
      <c r="B15" s="6"/>
      <c r="C15" s="7"/>
      <c r="D15" s="7"/>
      <c r="E15" s="7"/>
      <c r="F15" s="7"/>
      <c r="G15" s="8"/>
    </row>
    <row r="16" spans="2:7">
      <c r="B16" s="6"/>
      <c r="C16" s="7"/>
      <c r="D16" s="7"/>
      <c r="E16" s="7"/>
      <c r="F16" s="7"/>
      <c r="G16" s="8"/>
    </row>
    <row r="17" spans="1:8">
      <c r="B17" s="6"/>
      <c r="C17" s="7"/>
      <c r="D17" s="7"/>
      <c r="E17" s="7"/>
      <c r="F17" s="7"/>
      <c r="G17" s="8"/>
    </row>
    <row r="18" spans="1:8">
      <c r="B18" s="6"/>
      <c r="C18" s="7"/>
      <c r="D18" s="7"/>
      <c r="E18" s="7"/>
      <c r="F18" s="7"/>
      <c r="G18" s="8"/>
    </row>
    <row r="19" spans="1:8">
      <c r="B19" s="6"/>
      <c r="C19" s="7"/>
      <c r="D19" s="7"/>
      <c r="E19" s="7"/>
      <c r="F19" s="7"/>
      <c r="G19" s="8"/>
    </row>
    <row r="20" spans="1:8">
      <c r="B20" s="6"/>
      <c r="C20" s="7"/>
      <c r="D20" s="7"/>
      <c r="E20" s="7"/>
      <c r="F20" s="7"/>
      <c r="G20" s="8"/>
    </row>
    <row r="21" spans="1:8">
      <c r="B21" s="6"/>
      <c r="C21" s="7"/>
      <c r="D21" s="7"/>
      <c r="E21" s="7"/>
      <c r="F21" s="7"/>
      <c r="G21" s="8"/>
    </row>
    <row r="22" spans="1:8">
      <c r="B22" s="6"/>
      <c r="C22" s="7"/>
      <c r="D22" s="7"/>
      <c r="E22" s="7"/>
      <c r="F22" s="7"/>
      <c r="G22" s="8"/>
    </row>
    <row r="23" spans="1:8">
      <c r="B23" s="6"/>
      <c r="C23" s="7"/>
      <c r="D23" s="7"/>
      <c r="E23" s="7"/>
      <c r="F23" s="7"/>
      <c r="G23" s="8"/>
    </row>
    <row r="24" spans="1:8">
      <c r="B24" s="6"/>
      <c r="C24" s="7"/>
      <c r="D24" s="7"/>
      <c r="E24" s="7"/>
      <c r="F24" s="7"/>
      <c r="G24" s="8"/>
    </row>
    <row r="25" spans="1:8">
      <c r="B25" s="6"/>
      <c r="C25" s="7"/>
      <c r="D25" s="7"/>
      <c r="E25" s="7"/>
      <c r="F25" s="7"/>
      <c r="G25" s="8"/>
    </row>
    <row r="26" spans="1:8">
      <c r="B26" s="6"/>
      <c r="C26" s="7"/>
      <c r="D26" s="7"/>
      <c r="E26" s="7"/>
      <c r="F26" s="7"/>
      <c r="G26" s="8"/>
    </row>
    <row r="27" spans="1:8">
      <c r="B27" s="6"/>
      <c r="C27" s="7"/>
      <c r="D27" s="7"/>
      <c r="E27" s="7"/>
      <c r="F27" s="7"/>
      <c r="G27" s="8"/>
    </row>
    <row r="28" spans="1:8">
      <c r="B28" s="6"/>
      <c r="C28" s="7"/>
      <c r="D28" s="7"/>
      <c r="E28" s="7"/>
      <c r="F28" s="7"/>
      <c r="G28" s="8"/>
    </row>
    <row r="29" spans="1:8">
      <c r="B29" s="6"/>
      <c r="C29" s="7"/>
      <c r="D29" s="7"/>
      <c r="E29" s="7"/>
      <c r="F29" s="7"/>
      <c r="G29" s="8"/>
    </row>
    <row r="30" spans="1:8" ht="23.25">
      <c r="B30" s="6"/>
      <c r="C30" s="209" t="s">
        <v>24</v>
      </c>
      <c r="D30" s="209"/>
      <c r="E30" s="209"/>
      <c r="F30" s="209"/>
      <c r="G30" s="8"/>
    </row>
    <row r="31" spans="1:8" ht="29.25" customHeight="1" thickBot="1">
      <c r="B31" s="6"/>
      <c r="C31" s="9"/>
      <c r="D31" s="9"/>
      <c r="E31" s="9"/>
      <c r="F31" s="9"/>
      <c r="G31" s="8"/>
    </row>
    <row r="32" spans="1:8" ht="30" customHeight="1" thickTop="1">
      <c r="A32" s="10"/>
      <c r="B32" s="11"/>
      <c r="C32" s="210" t="s">
        <v>97</v>
      </c>
      <c r="D32" s="210"/>
      <c r="E32" s="210"/>
      <c r="F32" s="210"/>
      <c r="G32" s="12"/>
      <c r="H32" s="10"/>
    </row>
    <row r="33" spans="1:8" ht="30" customHeight="1">
      <c r="A33" s="10"/>
      <c r="B33" s="11"/>
      <c r="C33" s="211" t="s">
        <v>113</v>
      </c>
      <c r="D33" s="211"/>
      <c r="E33" s="211"/>
      <c r="F33" s="211"/>
      <c r="G33" s="12"/>
      <c r="H33" s="10"/>
    </row>
    <row r="34" spans="1:8" ht="30" customHeight="1" thickBot="1">
      <c r="A34" s="10"/>
      <c r="B34" s="11"/>
      <c r="C34" s="212" t="s">
        <v>50</v>
      </c>
      <c r="D34" s="212"/>
      <c r="E34" s="212"/>
      <c r="F34" s="212"/>
      <c r="G34" s="12"/>
      <c r="H34" s="10"/>
    </row>
    <row r="35" spans="1:8" ht="15.75" thickTop="1">
      <c r="B35" s="6"/>
      <c r="C35" s="7"/>
      <c r="D35" s="7"/>
      <c r="E35" s="7"/>
      <c r="F35" s="7"/>
      <c r="G35" s="8"/>
    </row>
    <row r="36" spans="1:8">
      <c r="B36" s="6"/>
      <c r="C36" s="7"/>
      <c r="D36" s="7"/>
      <c r="E36" s="7"/>
      <c r="F36" s="7"/>
      <c r="G36" s="8"/>
    </row>
    <row r="37" spans="1:8">
      <c r="B37" s="6"/>
      <c r="C37" s="13" t="s">
        <v>41</v>
      </c>
      <c r="D37" s="184" t="s">
        <v>125</v>
      </c>
      <c r="E37" s="184"/>
      <c r="F37" s="14"/>
      <c r="G37" s="8"/>
    </row>
    <row r="38" spans="1:8" ht="14.1" customHeight="1">
      <c r="A38" s="15"/>
      <c r="B38" s="16"/>
      <c r="C38" s="17" t="s">
        <v>42</v>
      </c>
      <c r="D38" s="183" t="s">
        <v>98</v>
      </c>
      <c r="E38" s="183"/>
      <c r="F38" s="183"/>
      <c r="G38" s="18"/>
      <c r="H38" s="15"/>
    </row>
    <row r="39" spans="1:8" ht="14.25">
      <c r="A39" s="15"/>
      <c r="B39" s="16"/>
      <c r="C39" s="17" t="s">
        <v>40</v>
      </c>
      <c r="D39" s="183" t="s">
        <v>136</v>
      </c>
      <c r="E39" s="183"/>
      <c r="F39" s="183"/>
      <c r="G39" s="18"/>
      <c r="H39" s="15"/>
    </row>
    <row r="40" spans="1:8">
      <c r="B40" s="6"/>
      <c r="C40" s="7"/>
      <c r="D40" s="7"/>
      <c r="E40" s="7"/>
      <c r="F40" s="7"/>
      <c r="G40" s="8"/>
    </row>
    <row r="41" spans="1:8">
      <c r="B41" s="6"/>
      <c r="C41" s="7"/>
      <c r="D41" s="7"/>
      <c r="E41" s="7"/>
      <c r="F41" s="7"/>
      <c r="G41" s="8"/>
    </row>
    <row r="42" spans="1:8">
      <c r="B42" s="6"/>
      <c r="C42" s="7"/>
      <c r="D42" s="7"/>
      <c r="E42" s="7"/>
      <c r="F42" s="7"/>
      <c r="G42" s="8"/>
    </row>
    <row r="43" spans="1:8">
      <c r="B43" s="6"/>
      <c r="C43" s="7"/>
      <c r="D43" s="7"/>
      <c r="E43" s="7"/>
      <c r="F43" s="7"/>
      <c r="G43" s="8"/>
    </row>
    <row r="44" spans="1:8">
      <c r="B44" s="19"/>
      <c r="C44" s="20"/>
      <c r="D44" s="20"/>
      <c r="E44" s="20"/>
      <c r="F44" s="20"/>
      <c r="G44" s="21"/>
    </row>
  </sheetData>
  <mergeCells count="7">
    <mergeCell ref="D39:F39"/>
    <mergeCell ref="D37:E37"/>
    <mergeCell ref="C30:F30"/>
    <mergeCell ref="C32:F32"/>
    <mergeCell ref="C33:F33"/>
    <mergeCell ref="C34:F34"/>
    <mergeCell ref="D38:F38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workbookViewId="0">
      <selection activeCell="C35" sqref="C35"/>
    </sheetView>
  </sheetViews>
  <sheetFormatPr defaultColWidth="8.85546875" defaultRowHeight="12.75"/>
  <cols>
    <col min="1" max="1" width="3.42578125" style="5" customWidth="1"/>
    <col min="2" max="2" width="4.85546875" style="42" customWidth="1"/>
    <col min="3" max="3" width="45.28515625" style="5" customWidth="1"/>
    <col min="4" max="4" width="15" style="43" customWidth="1"/>
    <col min="5" max="5" width="14.7109375" style="43" customWidth="1"/>
    <col min="6" max="16384" width="8.85546875" style="5"/>
  </cols>
  <sheetData>
    <row r="2" spans="2:5" ht="13.5" thickBot="1">
      <c r="B2" s="54"/>
      <c r="C2" s="55"/>
      <c r="D2" s="56"/>
      <c r="E2" s="56"/>
    </row>
    <row r="3" spans="2:5" s="28" customFormat="1" ht="21.75" customHeight="1" thickTop="1">
      <c r="B3" s="213" t="s">
        <v>78</v>
      </c>
      <c r="C3" s="213"/>
      <c r="D3" s="213"/>
      <c r="E3" s="213"/>
    </row>
    <row r="4" spans="2:5" s="28" customFormat="1" ht="29.25" customHeight="1">
      <c r="B4" s="214" t="e">
        <f>#REF!</f>
        <v>#REF!</v>
      </c>
      <c r="C4" s="214"/>
      <c r="D4" s="214"/>
      <c r="E4" s="214"/>
    </row>
    <row r="5" spans="2:5" s="28" customFormat="1" ht="18">
      <c r="B5" s="215" t="e">
        <f>#REF!</f>
        <v>#REF!</v>
      </c>
      <c r="C5" s="215"/>
      <c r="D5" s="215"/>
      <c r="E5" s="215"/>
    </row>
    <row r="6" spans="2:5" s="28" customFormat="1" ht="21.75" customHeight="1" thickBot="1">
      <c r="B6" s="216" t="str">
        <f>'Előlap STATIKA'!C34</f>
        <v>TARTÓSZERKEZETI KIVITELI TERVEIHEZ</v>
      </c>
      <c r="C6" s="216"/>
      <c r="D6" s="216"/>
      <c r="E6" s="216"/>
    </row>
    <row r="7" spans="2:5" ht="13.5" thickTop="1"/>
    <row r="12" spans="2:5" s="22" customFormat="1" ht="20.100000000000001" customHeight="1">
      <c r="B12" s="23" t="s">
        <v>43</v>
      </c>
      <c r="C12" s="24" t="s">
        <v>0</v>
      </c>
      <c r="D12" s="25" t="s">
        <v>1</v>
      </c>
      <c r="E12" s="25" t="s">
        <v>2</v>
      </c>
    </row>
    <row r="13" spans="2:5" s="28" customFormat="1" ht="20.100000000000001" customHeight="1">
      <c r="B13" s="26">
        <v>1</v>
      </c>
      <c r="C13" s="27" t="s">
        <v>51</v>
      </c>
      <c r="D13" s="29">
        <f>'3. Statika Kv '!I24</f>
        <v>0</v>
      </c>
      <c r="E13" s="29">
        <f>'3. Statika Kv '!J24</f>
        <v>0</v>
      </c>
    </row>
    <row r="14" spans="2:5" s="28" customFormat="1" ht="20.100000000000001" customHeight="1">
      <c r="B14" s="26">
        <v>2</v>
      </c>
      <c r="C14" s="27" t="s">
        <v>52</v>
      </c>
      <c r="D14" s="29">
        <f>'3. Statika Kv '!I36</f>
        <v>0</v>
      </c>
      <c r="E14" s="29">
        <f>'3. Statika Kv '!J36</f>
        <v>0</v>
      </c>
    </row>
    <row r="15" spans="2:5" s="28" customFormat="1" ht="20.100000000000001" customHeight="1">
      <c r="B15" s="26">
        <v>3</v>
      </c>
      <c r="C15" s="27" t="s">
        <v>76</v>
      </c>
      <c r="D15" s="29" t="e">
        <f>'3. Statika Kv '!I44</f>
        <v>#REF!</v>
      </c>
      <c r="E15" s="29" t="e">
        <f>'3. Statika Kv '!J44</f>
        <v>#REF!</v>
      </c>
    </row>
    <row r="16" spans="2:5" s="28" customFormat="1" ht="20.100000000000001" customHeight="1">
      <c r="B16" s="26">
        <v>4</v>
      </c>
      <c r="C16" s="27" t="s">
        <v>44</v>
      </c>
      <c r="D16" s="29">
        <f>'3. Statika Kv '!I57</f>
        <v>0</v>
      </c>
      <c r="E16" s="29">
        <f>'3. Statika Kv '!J57</f>
        <v>0</v>
      </c>
    </row>
    <row r="17" spans="1:5" s="28" customFormat="1" ht="20.100000000000001" customHeight="1">
      <c r="B17" s="26">
        <v>5</v>
      </c>
      <c r="C17" s="27" t="s">
        <v>53</v>
      </c>
      <c r="D17" s="29">
        <f>'3. Statika Kv '!I72</f>
        <v>0</v>
      </c>
      <c r="E17" s="29">
        <f>'3. Statika Kv '!J72</f>
        <v>0</v>
      </c>
    </row>
    <row r="18" spans="1:5" s="28" customFormat="1" ht="20.100000000000001" customHeight="1">
      <c r="A18" s="31"/>
      <c r="B18" s="32"/>
      <c r="C18" s="33" t="s">
        <v>46</v>
      </c>
      <c r="D18" s="58" t="e">
        <f>SUM(D13:D17)</f>
        <v>#REF!</v>
      </c>
      <c r="E18" s="58" t="e">
        <f>SUM(E13:E17)</f>
        <v>#REF!</v>
      </c>
    </row>
    <row r="19" spans="1:5" s="28" customFormat="1" ht="20.100000000000001" customHeight="1">
      <c r="A19" s="31"/>
      <c r="B19" s="35"/>
      <c r="C19" s="36" t="s">
        <v>47</v>
      </c>
      <c r="D19" s="190" t="e">
        <f>D18+E18</f>
        <v>#REF!</v>
      </c>
      <c r="E19" s="191"/>
    </row>
    <row r="20" spans="1:5" s="28" customFormat="1" ht="20.100000000000001" customHeight="1">
      <c r="B20" s="37"/>
      <c r="C20" s="38" t="s">
        <v>48</v>
      </c>
      <c r="D20" s="193" t="e">
        <f>D19*0.27</f>
        <v>#REF!</v>
      </c>
      <c r="E20" s="194"/>
    </row>
    <row r="21" spans="1:5" s="28" customFormat="1" ht="20.100000000000001" customHeight="1">
      <c r="B21" s="37"/>
      <c r="C21" s="36" t="s">
        <v>49</v>
      </c>
      <c r="D21" s="190" t="e">
        <f>ROUND(SUM(D19:D20),0)</f>
        <v>#REF!</v>
      </c>
      <c r="E21" s="191"/>
    </row>
    <row r="22" spans="1:5" ht="14.25">
      <c r="B22" s="39"/>
      <c r="C22" s="40"/>
      <c r="D22" s="41"/>
      <c r="E22" s="41"/>
    </row>
    <row r="26" spans="1:5" ht="16.5" customHeight="1">
      <c r="C26" s="195"/>
      <c r="D26" s="195"/>
      <c r="E26" s="195"/>
    </row>
    <row r="27" spans="1:5">
      <c r="C27" s="195"/>
      <c r="D27" s="195"/>
      <c r="E27" s="195"/>
    </row>
  </sheetData>
  <mergeCells count="9">
    <mergeCell ref="D21:E21"/>
    <mergeCell ref="C26:E26"/>
    <mergeCell ref="C27:E27"/>
    <mergeCell ref="B3:E3"/>
    <mergeCell ref="B4:E4"/>
    <mergeCell ref="B5:E5"/>
    <mergeCell ref="B6:E6"/>
    <mergeCell ref="D19:E19"/>
    <mergeCell ref="D20:E20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2:O72"/>
  <sheetViews>
    <sheetView view="pageBreakPreview" topLeftCell="A60" zoomScale="200" zoomScaleNormal="100" zoomScaleSheetLayoutView="200" workbookViewId="0">
      <selection activeCell="B32" sqref="B32:J32"/>
    </sheetView>
  </sheetViews>
  <sheetFormatPr defaultColWidth="8.85546875" defaultRowHeight="12.75"/>
  <cols>
    <col min="1" max="1" width="1.42578125" style="5" customWidth="1"/>
    <col min="2" max="2" width="5.28515625" style="130" customWidth="1"/>
    <col min="3" max="3" width="10.42578125" style="131" customWidth="1"/>
    <col min="4" max="4" width="33.140625" style="131" customWidth="1"/>
    <col min="5" max="5" width="6.7109375" style="132" customWidth="1"/>
    <col min="6" max="6" width="4.28515625" style="132" customWidth="1"/>
    <col min="7" max="7" width="9.140625" style="133" customWidth="1"/>
    <col min="8" max="8" width="9" style="133" customWidth="1"/>
    <col min="9" max="9" width="10" style="133" customWidth="1"/>
    <col min="10" max="10" width="9.7109375" style="133" customWidth="1"/>
    <col min="11" max="21" width="0" style="5" hidden="1" customWidth="1"/>
    <col min="22" max="16384" width="8.85546875" style="5"/>
  </cols>
  <sheetData>
    <row r="2" spans="2:12" ht="22.5" customHeight="1">
      <c r="B2" s="221" t="s">
        <v>24</v>
      </c>
      <c r="C2" s="221"/>
      <c r="D2" s="221"/>
      <c r="E2" s="221"/>
      <c r="F2" s="221"/>
      <c r="G2" s="221"/>
      <c r="H2" s="221"/>
      <c r="I2" s="221"/>
      <c r="J2" s="221"/>
    </row>
    <row r="3" spans="2:12" ht="18.75" customHeight="1">
      <c r="B3" s="201" t="str">
        <f>'2. Építészet összesítő'!B4:E4</f>
        <v xml:space="preserve"> A 3248 Ivád, Dózsa György út 2. hrsz.: 249 alatti</v>
      </c>
      <c r="C3" s="201"/>
      <c r="D3" s="201"/>
      <c r="E3" s="201"/>
      <c r="F3" s="201"/>
      <c r="G3" s="201"/>
      <c r="H3" s="201"/>
      <c r="I3" s="201"/>
      <c r="J3" s="201"/>
    </row>
    <row r="4" spans="2:12" ht="21" customHeight="1">
      <c r="B4" s="202" t="str">
        <f>'2. Építészet összesítő'!B5:E5</f>
        <v>POLGÁRMESTERI HIVATAL és KÖZÖSSÉGI ÉPÜLET</v>
      </c>
      <c r="C4" s="202"/>
      <c r="D4" s="202"/>
      <c r="E4" s="202"/>
      <c r="F4" s="202"/>
      <c r="G4" s="202"/>
      <c r="H4" s="202"/>
      <c r="I4" s="202"/>
      <c r="J4" s="202"/>
    </row>
    <row r="5" spans="2:12" ht="18.75" customHeight="1">
      <c r="B5" s="221" t="str">
        <f>'3. Statika összesítő '!B6:E6</f>
        <v>TARTÓSZERKEZETI KIVITELI TERVEIHEZ</v>
      </c>
      <c r="C5" s="221"/>
      <c r="D5" s="221"/>
      <c r="E5" s="221"/>
      <c r="F5" s="221"/>
      <c r="G5" s="221"/>
      <c r="H5" s="221"/>
      <c r="I5" s="221"/>
      <c r="J5" s="221"/>
    </row>
    <row r="6" spans="2:12" ht="21" customHeight="1">
      <c r="B6" s="59"/>
      <c r="C6" s="60"/>
      <c r="D6" s="60"/>
      <c r="E6" s="61"/>
      <c r="F6" s="61"/>
      <c r="G6" s="62"/>
      <c r="H6" s="62"/>
      <c r="I6" s="62"/>
      <c r="J6" s="62"/>
    </row>
    <row r="7" spans="2:12" s="28" customFormat="1" ht="22.5">
      <c r="B7" s="63" t="s">
        <v>3</v>
      </c>
      <c r="C7" s="64" t="s">
        <v>4</v>
      </c>
      <c r="D7" s="64" t="s">
        <v>5</v>
      </c>
      <c r="E7" s="204" t="s">
        <v>6</v>
      </c>
      <c r="F7" s="204"/>
      <c r="G7" s="65" t="s">
        <v>7</v>
      </c>
      <c r="H7" s="65" t="s">
        <v>8</v>
      </c>
      <c r="I7" s="65" t="s">
        <v>9</v>
      </c>
      <c r="J7" s="65" t="s">
        <v>25</v>
      </c>
    </row>
    <row r="8" spans="2:12">
      <c r="B8" s="66"/>
      <c r="C8" s="67"/>
      <c r="D8" s="68"/>
      <c r="E8" s="69"/>
      <c r="F8" s="70"/>
      <c r="G8" s="71"/>
      <c r="H8" s="71"/>
      <c r="I8" s="71"/>
      <c r="J8" s="71"/>
    </row>
    <row r="9" spans="2:12" ht="15.75">
      <c r="B9" s="199" t="s">
        <v>54</v>
      </c>
      <c r="C9" s="199"/>
      <c r="D9" s="199"/>
      <c r="E9" s="199"/>
      <c r="F9" s="199"/>
      <c r="G9" s="199"/>
      <c r="H9" s="199"/>
      <c r="I9" s="199"/>
      <c r="J9" s="199"/>
    </row>
    <row r="10" spans="2:12" ht="25.5">
      <c r="B10" s="72">
        <v>1</v>
      </c>
      <c r="C10" s="73" t="s">
        <v>114</v>
      </c>
      <c r="D10" s="73" t="s">
        <v>115</v>
      </c>
      <c r="E10" s="74">
        <v>41</v>
      </c>
      <c r="F10" s="75" t="s">
        <v>12</v>
      </c>
      <c r="G10" s="76"/>
      <c r="H10" s="76"/>
      <c r="I10" s="76">
        <f>ROUND(E10*G10, 0)</f>
        <v>0</v>
      </c>
      <c r="J10" s="76">
        <f>ROUND(E10*H10, 0)</f>
        <v>0</v>
      </c>
    </row>
    <row r="11" spans="2:12" ht="28.5" customHeight="1">
      <c r="B11" s="72">
        <v>2</v>
      </c>
      <c r="C11" s="73" t="s">
        <v>55</v>
      </c>
      <c r="D11" s="73" t="s">
        <v>116</v>
      </c>
      <c r="E11" s="74">
        <v>615.91</v>
      </c>
      <c r="F11" s="75" t="s">
        <v>12</v>
      </c>
      <c r="G11" s="76"/>
      <c r="H11" s="76"/>
      <c r="I11" s="76">
        <f t="shared" ref="I11:I23" si="0">ROUND(E11*G11, 0)</f>
        <v>0</v>
      </c>
      <c r="J11" s="76">
        <f t="shared" ref="J11:J23" si="1">ROUND(E11*H11, 0)</f>
        <v>0</v>
      </c>
    </row>
    <row r="12" spans="2:12" s="30" customFormat="1" ht="38.25">
      <c r="B12" s="72">
        <v>3</v>
      </c>
      <c r="C12" s="73" t="s">
        <v>55</v>
      </c>
      <c r="D12" s="73" t="s">
        <v>117</v>
      </c>
      <c r="E12" s="74">
        <v>494.7</v>
      </c>
      <c r="F12" s="75" t="s">
        <v>12</v>
      </c>
      <c r="G12" s="76"/>
      <c r="H12" s="76"/>
      <c r="I12" s="76">
        <f t="shared" si="0"/>
        <v>0</v>
      </c>
      <c r="J12" s="76">
        <f t="shared" si="1"/>
        <v>0</v>
      </c>
    </row>
    <row r="13" spans="2:12" s="30" customFormat="1" ht="38.25">
      <c r="B13" s="72">
        <v>4</v>
      </c>
      <c r="C13" s="73" t="s">
        <v>55</v>
      </c>
      <c r="D13" s="73" t="s">
        <v>123</v>
      </c>
      <c r="E13" s="74">
        <v>53.6</v>
      </c>
      <c r="F13" s="75" t="s">
        <v>12</v>
      </c>
      <c r="G13" s="76"/>
      <c r="H13" s="76"/>
      <c r="I13" s="76">
        <f>ROUND(E13*G13, 0)</f>
        <v>0</v>
      </c>
      <c r="J13" s="76">
        <f>ROUND(E13*H13, 0)</f>
        <v>0</v>
      </c>
    </row>
    <row r="14" spans="2:12" s="30" customFormat="1" ht="15" customHeight="1">
      <c r="B14" s="72">
        <v>5</v>
      </c>
      <c r="C14" s="73" t="s">
        <v>64</v>
      </c>
      <c r="D14" s="73" t="s">
        <v>80</v>
      </c>
      <c r="E14" s="73">
        <v>37.31</v>
      </c>
      <c r="F14" s="73" t="s">
        <v>12</v>
      </c>
      <c r="G14" s="76"/>
      <c r="H14" s="76"/>
      <c r="I14" s="76"/>
      <c r="J14" s="76"/>
    </row>
    <row r="15" spans="2:12" ht="28.5" customHeight="1">
      <c r="B15" s="72">
        <v>6</v>
      </c>
      <c r="C15" s="73" t="s">
        <v>56</v>
      </c>
      <c r="D15" s="73" t="s">
        <v>124</v>
      </c>
      <c r="E15" s="74">
        <v>51.94</v>
      </c>
      <c r="F15" s="75" t="s">
        <v>12</v>
      </c>
      <c r="G15" s="76"/>
      <c r="H15" s="76"/>
      <c r="I15" s="76">
        <f t="shared" si="0"/>
        <v>0</v>
      </c>
      <c r="J15" s="76">
        <f t="shared" si="1"/>
        <v>0</v>
      </c>
      <c r="L15" s="77">
        <f>85000*2</f>
        <v>170000</v>
      </c>
    </row>
    <row r="16" spans="2:12" ht="27.75" customHeight="1">
      <c r="B16" s="72">
        <v>7</v>
      </c>
      <c r="C16" s="73" t="s">
        <v>63</v>
      </c>
      <c r="D16" s="73" t="s">
        <v>81</v>
      </c>
      <c r="E16" s="74">
        <v>21.2</v>
      </c>
      <c r="F16" s="75" t="s">
        <v>12</v>
      </c>
      <c r="G16" s="76"/>
      <c r="H16" s="76"/>
      <c r="I16" s="76">
        <f t="shared" si="0"/>
        <v>0</v>
      </c>
      <c r="J16" s="76">
        <f t="shared" si="1"/>
        <v>0</v>
      </c>
      <c r="L16" s="77"/>
    </row>
    <row r="17" spans="2:12" ht="27.75" customHeight="1">
      <c r="B17" s="72">
        <v>8</v>
      </c>
      <c r="C17" s="73" t="s">
        <v>57</v>
      </c>
      <c r="D17" s="73" t="s">
        <v>58</v>
      </c>
      <c r="E17" s="74">
        <v>633.5</v>
      </c>
      <c r="F17" s="75" t="s">
        <v>12</v>
      </c>
      <c r="G17" s="76"/>
      <c r="H17" s="76"/>
      <c r="I17" s="76">
        <f t="shared" si="0"/>
        <v>0</v>
      </c>
      <c r="J17" s="76">
        <f t="shared" si="1"/>
        <v>0</v>
      </c>
      <c r="L17" s="77"/>
    </row>
    <row r="18" spans="2:12" ht="27.75" customHeight="1">
      <c r="B18" s="72">
        <v>9</v>
      </c>
      <c r="C18" s="73" t="s">
        <v>59</v>
      </c>
      <c r="D18" s="73" t="s">
        <v>82</v>
      </c>
      <c r="E18" s="74">
        <v>180.2</v>
      </c>
      <c r="F18" s="75" t="s">
        <v>12</v>
      </c>
      <c r="G18" s="76"/>
      <c r="H18" s="76"/>
      <c r="I18" s="76">
        <f t="shared" si="0"/>
        <v>0</v>
      </c>
      <c r="J18" s="76">
        <f t="shared" si="1"/>
        <v>0</v>
      </c>
      <c r="L18" s="77"/>
    </row>
    <row r="19" spans="2:12" ht="15.75" customHeight="1">
      <c r="B19" s="72">
        <v>10</v>
      </c>
      <c r="C19" s="73" t="s">
        <v>26</v>
      </c>
      <c r="D19" s="73" t="s">
        <v>85</v>
      </c>
      <c r="E19" s="74">
        <v>7.6</v>
      </c>
      <c r="F19" s="75" t="s">
        <v>17</v>
      </c>
      <c r="G19" s="76"/>
      <c r="H19" s="76"/>
      <c r="I19" s="76">
        <f t="shared" si="0"/>
        <v>0</v>
      </c>
      <c r="J19" s="76">
        <f t="shared" si="1"/>
        <v>0</v>
      </c>
      <c r="L19" s="77"/>
    </row>
    <row r="20" spans="2:12" ht="14.25" customHeight="1">
      <c r="B20" s="72">
        <v>11</v>
      </c>
      <c r="C20" s="73" t="s">
        <v>26</v>
      </c>
      <c r="D20" s="73" t="s">
        <v>84</v>
      </c>
      <c r="E20" s="74">
        <v>36.950000000000003</v>
      </c>
      <c r="F20" s="75" t="s">
        <v>17</v>
      </c>
      <c r="G20" s="76"/>
      <c r="H20" s="76"/>
      <c r="I20" s="76"/>
      <c r="J20" s="76"/>
      <c r="L20" s="77"/>
    </row>
    <row r="21" spans="2:12" ht="38.25">
      <c r="B21" s="72">
        <v>12</v>
      </c>
      <c r="C21" s="73" t="s">
        <v>60</v>
      </c>
      <c r="D21" s="73" t="s">
        <v>83</v>
      </c>
      <c r="E21" s="136">
        <v>4</v>
      </c>
      <c r="F21" s="75" t="s">
        <v>12</v>
      </c>
      <c r="G21" s="76"/>
      <c r="H21" s="76"/>
      <c r="I21" s="76">
        <f t="shared" si="0"/>
        <v>0</v>
      </c>
      <c r="J21" s="76">
        <f t="shared" si="1"/>
        <v>0</v>
      </c>
      <c r="L21" s="77"/>
    </row>
    <row r="22" spans="2:12" ht="27" customHeight="1">
      <c r="B22" s="72">
        <v>13</v>
      </c>
      <c r="C22" s="73" t="s">
        <v>61</v>
      </c>
      <c r="D22" s="73" t="s">
        <v>62</v>
      </c>
      <c r="E22" s="74">
        <v>33.799999999999997</v>
      </c>
      <c r="F22" s="75" t="s">
        <v>12</v>
      </c>
      <c r="G22" s="76"/>
      <c r="H22" s="76"/>
      <c r="I22" s="76">
        <f t="shared" si="0"/>
        <v>0</v>
      </c>
      <c r="J22" s="76">
        <f t="shared" si="1"/>
        <v>0</v>
      </c>
      <c r="L22" s="77"/>
    </row>
    <row r="23" spans="2:12" ht="18" customHeight="1">
      <c r="B23" s="72">
        <v>14</v>
      </c>
      <c r="C23" s="73" t="s">
        <v>65</v>
      </c>
      <c r="D23" s="73" t="s">
        <v>66</v>
      </c>
      <c r="E23" s="74">
        <v>27.4</v>
      </c>
      <c r="F23" s="75" t="s">
        <v>16</v>
      </c>
      <c r="G23" s="76"/>
      <c r="H23" s="76"/>
      <c r="I23" s="76">
        <f t="shared" si="0"/>
        <v>0</v>
      </c>
      <c r="J23" s="76">
        <f t="shared" si="1"/>
        <v>0</v>
      </c>
      <c r="L23" s="77"/>
    </row>
    <row r="24" spans="2:12" s="28" customFormat="1" ht="15.75" customHeight="1">
      <c r="B24" s="78"/>
      <c r="C24" s="79"/>
      <c r="D24" s="79" t="s">
        <v>27</v>
      </c>
      <c r="E24" s="80"/>
      <c r="F24" s="81"/>
      <c r="G24" s="82"/>
      <c r="H24" s="83"/>
      <c r="I24" s="84">
        <f>SUM(I10:I23)</f>
        <v>0</v>
      </c>
      <c r="J24" s="84">
        <f>SUM(J10:J23)</f>
        <v>0</v>
      </c>
    </row>
    <row r="27" spans="2:12" ht="15.75">
      <c r="B27" s="205" t="s">
        <v>67</v>
      </c>
      <c r="C27" s="206"/>
      <c r="D27" s="206"/>
      <c r="E27" s="206"/>
      <c r="F27" s="206"/>
      <c r="G27" s="206"/>
      <c r="H27" s="206"/>
      <c r="I27" s="206"/>
      <c r="J27" s="207"/>
    </row>
    <row r="28" spans="2:12" ht="15.75">
      <c r="B28" s="137"/>
      <c r="C28" s="138"/>
      <c r="D28" s="138"/>
      <c r="E28" s="138"/>
      <c r="F28" s="138"/>
      <c r="G28" s="138"/>
      <c r="H28" s="138"/>
      <c r="I28" s="138"/>
      <c r="J28" s="139"/>
    </row>
    <row r="29" spans="2:12" ht="25.5">
      <c r="B29" s="85">
        <v>1</v>
      </c>
      <c r="C29" s="73" t="s">
        <v>111</v>
      </c>
      <c r="D29" s="73" t="s">
        <v>112</v>
      </c>
      <c r="E29" s="74">
        <v>100</v>
      </c>
      <c r="F29" s="86" t="s">
        <v>11</v>
      </c>
      <c r="G29" s="76"/>
      <c r="H29" s="76"/>
      <c r="I29" s="76">
        <f t="shared" ref="I29:I35" si="2">ROUND(E29*G29, 0)</f>
        <v>0</v>
      </c>
      <c r="J29" s="76">
        <f t="shared" ref="J29:J35" si="3">ROUND(E29*H29, 0)</f>
        <v>0</v>
      </c>
    </row>
    <row r="30" spans="2:12" ht="25.5">
      <c r="B30" s="85">
        <v>2</v>
      </c>
      <c r="C30" s="73" t="s">
        <v>106</v>
      </c>
      <c r="D30" s="73" t="s">
        <v>107</v>
      </c>
      <c r="E30" s="74">
        <v>20</v>
      </c>
      <c r="F30" s="86" t="s">
        <v>11</v>
      </c>
      <c r="G30" s="76"/>
      <c r="H30" s="76"/>
      <c r="I30" s="76">
        <f t="shared" si="2"/>
        <v>0</v>
      </c>
      <c r="J30" s="76">
        <f t="shared" si="3"/>
        <v>0</v>
      </c>
    </row>
    <row r="31" spans="2:12" ht="32.1" customHeight="1">
      <c r="B31" s="85">
        <v>3</v>
      </c>
      <c r="C31" s="73" t="s">
        <v>108</v>
      </c>
      <c r="D31" s="73" t="s">
        <v>109</v>
      </c>
      <c r="E31" s="74">
        <v>1540</v>
      </c>
      <c r="F31" s="86" t="s">
        <v>11</v>
      </c>
      <c r="G31" s="76"/>
      <c r="H31" s="76"/>
      <c r="I31" s="76">
        <f t="shared" si="2"/>
        <v>0</v>
      </c>
      <c r="J31" s="76">
        <f t="shared" si="3"/>
        <v>0</v>
      </c>
    </row>
    <row r="32" spans="2:12" ht="63.75">
      <c r="B32" s="85">
        <v>4</v>
      </c>
      <c r="C32" s="73" t="s">
        <v>69</v>
      </c>
      <c r="D32" s="73" t="s">
        <v>110</v>
      </c>
      <c r="E32" s="74">
        <v>275</v>
      </c>
      <c r="F32" s="86" t="s">
        <v>11</v>
      </c>
      <c r="G32" s="76"/>
      <c r="H32" s="76"/>
      <c r="I32" s="76">
        <f t="shared" si="2"/>
        <v>0</v>
      </c>
      <c r="J32" s="76">
        <f t="shared" si="3"/>
        <v>0</v>
      </c>
    </row>
    <row r="33" spans="1:10" ht="54" customHeight="1">
      <c r="B33" s="85">
        <v>5</v>
      </c>
      <c r="C33" s="73" t="s">
        <v>68</v>
      </c>
      <c r="D33" s="73" t="s">
        <v>118</v>
      </c>
      <c r="E33" s="74">
        <v>400</v>
      </c>
      <c r="F33" s="86" t="s">
        <v>11</v>
      </c>
      <c r="G33" s="76"/>
      <c r="H33" s="76"/>
      <c r="I33" s="76">
        <f t="shared" si="2"/>
        <v>0</v>
      </c>
      <c r="J33" s="76">
        <f t="shared" si="3"/>
        <v>0</v>
      </c>
    </row>
    <row r="34" spans="1:10" ht="54" customHeight="1">
      <c r="B34" s="85">
        <v>6</v>
      </c>
      <c r="C34" s="73" t="s">
        <v>119</v>
      </c>
      <c r="D34" s="73" t="s">
        <v>120</v>
      </c>
      <c r="E34" s="74">
        <v>165</v>
      </c>
      <c r="F34" s="86" t="s">
        <v>11</v>
      </c>
      <c r="G34" s="76"/>
      <c r="H34" s="76"/>
      <c r="I34" s="76">
        <f t="shared" si="2"/>
        <v>0</v>
      </c>
      <c r="J34" s="76">
        <f t="shared" si="3"/>
        <v>0</v>
      </c>
    </row>
    <row r="35" spans="1:10" ht="42" customHeight="1">
      <c r="B35" s="87">
        <v>7</v>
      </c>
      <c r="C35" s="73" t="s">
        <v>26</v>
      </c>
      <c r="D35" s="73" t="s">
        <v>121</v>
      </c>
      <c r="E35" s="74">
        <v>24</v>
      </c>
      <c r="F35" s="86" t="s">
        <v>11</v>
      </c>
      <c r="G35" s="76"/>
      <c r="H35" s="76"/>
      <c r="I35" s="76">
        <f t="shared" si="2"/>
        <v>0</v>
      </c>
      <c r="J35" s="76">
        <f t="shared" si="3"/>
        <v>0</v>
      </c>
    </row>
    <row r="36" spans="1:10" s="28" customFormat="1" ht="15.75" customHeight="1">
      <c r="B36" s="78"/>
      <c r="C36" s="79"/>
      <c r="D36" s="79" t="s">
        <v>27</v>
      </c>
      <c r="E36" s="80"/>
      <c r="F36" s="81"/>
      <c r="G36" s="82"/>
      <c r="H36" s="83"/>
      <c r="I36" s="84">
        <f>SUM(I29:I35)</f>
        <v>0</v>
      </c>
      <c r="J36" s="84">
        <f>SUM(J29:J35)</f>
        <v>0</v>
      </c>
    </row>
    <row r="37" spans="1:10">
      <c r="A37" s="88"/>
      <c r="B37" s="89"/>
      <c r="C37" s="90"/>
      <c r="D37" s="91"/>
      <c r="E37" s="92"/>
      <c r="F37" s="93"/>
      <c r="G37" s="93"/>
      <c r="H37" s="93"/>
      <c r="I37" s="93"/>
      <c r="J37" s="88"/>
    </row>
    <row r="38" spans="1:10">
      <c r="B38" s="94"/>
      <c r="C38" s="95"/>
      <c r="D38" s="96"/>
      <c r="E38" s="97"/>
      <c r="F38" s="98"/>
      <c r="G38" s="99"/>
      <c r="H38" s="99"/>
      <c r="I38" s="99"/>
      <c r="J38" s="99"/>
    </row>
    <row r="39" spans="1:10" ht="15.75">
      <c r="B39" s="205" t="s">
        <v>70</v>
      </c>
      <c r="C39" s="206"/>
      <c r="D39" s="206"/>
      <c r="E39" s="206"/>
      <c r="F39" s="206"/>
      <c r="G39" s="206"/>
      <c r="H39" s="206"/>
      <c r="I39" s="206"/>
      <c r="J39" s="207"/>
    </row>
    <row r="40" spans="1:10" ht="15.75">
      <c r="B40" s="137"/>
      <c r="C40" s="138"/>
      <c r="D40" s="138"/>
      <c r="E40" s="138"/>
      <c r="F40" s="138"/>
      <c r="G40" s="138"/>
      <c r="H40" s="138"/>
      <c r="I40" s="138"/>
      <c r="J40" s="139"/>
    </row>
    <row r="41" spans="1:10" ht="38.25">
      <c r="B41" s="100">
        <v>1</v>
      </c>
      <c r="C41" s="73" t="s">
        <v>102</v>
      </c>
      <c r="D41" s="73" t="s">
        <v>104</v>
      </c>
      <c r="E41" s="135">
        <v>161.4</v>
      </c>
      <c r="F41" s="102" t="s">
        <v>99</v>
      </c>
      <c r="G41" s="103"/>
      <c r="H41" s="76"/>
      <c r="I41" s="76">
        <f>ROUND(E41*G41, 0)</f>
        <v>0</v>
      </c>
      <c r="J41" s="76">
        <f>ROUND(E41*H41, 0)</f>
        <v>0</v>
      </c>
    </row>
    <row r="42" spans="1:10" ht="38.25">
      <c r="B42" s="100">
        <v>3</v>
      </c>
      <c r="C42" s="73" t="s">
        <v>102</v>
      </c>
      <c r="D42" s="73" t="s">
        <v>105</v>
      </c>
      <c r="E42" s="135">
        <v>1.2</v>
      </c>
      <c r="F42" s="102" t="s">
        <v>99</v>
      </c>
      <c r="G42" s="103"/>
      <c r="H42" s="76"/>
      <c r="I42" s="76">
        <f>ROUND(E42*G42, 0)</f>
        <v>0</v>
      </c>
      <c r="J42" s="76">
        <f>ROUND(E42*H42, 0)</f>
        <v>0</v>
      </c>
    </row>
    <row r="43" spans="1:10" ht="51">
      <c r="B43" s="100">
        <v>5</v>
      </c>
      <c r="C43" s="73" t="s">
        <v>100</v>
      </c>
      <c r="D43" s="73" t="s">
        <v>101</v>
      </c>
      <c r="E43" s="135">
        <v>46.7</v>
      </c>
      <c r="F43" s="102" t="s">
        <v>99</v>
      </c>
      <c r="G43" s="103"/>
      <c r="H43" s="76"/>
      <c r="I43" s="76">
        <f>ROUND(E43*G43, 0)</f>
        <v>0</v>
      </c>
      <c r="J43" s="76">
        <f>ROUND(E43*H43, 0)</f>
        <v>0</v>
      </c>
    </row>
    <row r="44" spans="1:10" s="28" customFormat="1" ht="15.75" customHeight="1">
      <c r="B44" s="78"/>
      <c r="C44" s="79"/>
      <c r="D44" s="79" t="s">
        <v>27</v>
      </c>
      <c r="E44" s="80"/>
      <c r="F44" s="81"/>
      <c r="G44" s="82"/>
      <c r="H44" s="83"/>
      <c r="I44" s="84" t="e">
        <f>SUM('2. Építészet Kv'!#REF!)</f>
        <v>#REF!</v>
      </c>
      <c r="J44" s="84" t="e">
        <f>SUM('2. Építészet Kv'!#REF!)</f>
        <v>#REF!</v>
      </c>
    </row>
    <row r="45" spans="1:10">
      <c r="B45" s="94"/>
      <c r="C45" s="95"/>
      <c r="D45" s="96"/>
      <c r="E45" s="97"/>
      <c r="F45" s="98"/>
      <c r="G45" s="99"/>
      <c r="H45" s="99"/>
      <c r="I45" s="99"/>
      <c r="J45" s="99"/>
    </row>
    <row r="46" spans="1:10">
      <c r="B46" s="94"/>
      <c r="C46" s="95"/>
      <c r="D46" s="96"/>
      <c r="E46" s="97"/>
      <c r="F46" s="98"/>
      <c r="G46" s="99"/>
      <c r="H46" s="99"/>
      <c r="I46" s="99"/>
      <c r="J46" s="99"/>
    </row>
    <row r="47" spans="1:10" ht="15.75">
      <c r="B47" s="199" t="s">
        <v>28</v>
      </c>
      <c r="C47" s="199"/>
      <c r="D47" s="199"/>
      <c r="E47" s="199"/>
      <c r="F47" s="199"/>
      <c r="G47" s="199"/>
      <c r="H47" s="199"/>
      <c r="I47" s="199"/>
      <c r="J47" s="199"/>
    </row>
    <row r="48" spans="1:10" ht="14.25" customHeight="1">
      <c r="B48" s="218"/>
      <c r="C48" s="219"/>
      <c r="D48" s="219"/>
      <c r="E48" s="219"/>
      <c r="F48" s="219"/>
      <c r="G48" s="219"/>
      <c r="H48" s="219"/>
      <c r="I48" s="219"/>
      <c r="J48" s="220"/>
    </row>
    <row r="49" spans="1:15" ht="38.25">
      <c r="B49" s="104">
        <v>1</v>
      </c>
      <c r="C49" s="105" t="s">
        <v>90</v>
      </c>
      <c r="D49" s="105" t="s">
        <v>103</v>
      </c>
      <c r="E49" s="106">
        <v>67.86</v>
      </c>
      <c r="F49" s="107" t="s">
        <v>86</v>
      </c>
      <c r="G49" s="76"/>
      <c r="H49" s="76"/>
      <c r="I49" s="76">
        <f>ROUND(E49*G49, 0)</f>
        <v>0</v>
      </c>
      <c r="J49" s="76">
        <f>ROUND(E49*H49, 0)</f>
        <v>0</v>
      </c>
      <c r="K49" s="108">
        <v>17.742000000000001</v>
      </c>
      <c r="L49" s="108"/>
      <c r="M49" s="108"/>
      <c r="N49" s="108"/>
      <c r="O49" s="108"/>
    </row>
    <row r="50" spans="1:15" ht="41.25" customHeight="1">
      <c r="B50" s="104">
        <v>2</v>
      </c>
      <c r="C50" s="105" t="s">
        <v>122</v>
      </c>
      <c r="D50" s="109" t="s">
        <v>91</v>
      </c>
      <c r="E50" s="106">
        <v>115.05</v>
      </c>
      <c r="F50" s="107" t="s">
        <v>11</v>
      </c>
      <c r="G50" s="76"/>
      <c r="H50" s="76"/>
      <c r="I50" s="76">
        <f>ROUND(E50*G50, 0)</f>
        <v>0</v>
      </c>
      <c r="J50" s="76">
        <f>ROUND(E50*H50, 0)</f>
        <v>0</v>
      </c>
      <c r="K50" s="108"/>
      <c r="L50" s="108"/>
      <c r="M50" s="108"/>
      <c r="N50" s="108"/>
      <c r="O50" s="108"/>
    </row>
    <row r="51" spans="1:15" ht="52.5" customHeight="1">
      <c r="B51" s="104">
        <v>3</v>
      </c>
      <c r="C51" s="105" t="s">
        <v>72</v>
      </c>
      <c r="D51" s="109" t="s">
        <v>92</v>
      </c>
      <c r="E51" s="106">
        <v>4.42</v>
      </c>
      <c r="F51" s="107" t="s">
        <v>11</v>
      </c>
      <c r="G51" s="76"/>
      <c r="H51" s="76"/>
      <c r="I51" s="76">
        <f>ROUND(E51*G51, 0)</f>
        <v>0</v>
      </c>
      <c r="J51" s="76">
        <f>ROUND(E51*H51, 0)</f>
        <v>0</v>
      </c>
      <c r="K51" s="108"/>
      <c r="L51" s="108"/>
      <c r="M51" s="108"/>
      <c r="N51" s="108"/>
      <c r="O51" s="108"/>
    </row>
    <row r="52" spans="1:15" ht="38.25">
      <c r="B52" s="104">
        <v>4</v>
      </c>
      <c r="C52" s="105" t="s">
        <v>71</v>
      </c>
      <c r="D52" s="109" t="s">
        <v>93</v>
      </c>
      <c r="E52" s="110">
        <v>6.7</v>
      </c>
      <c r="F52" s="111" t="s">
        <v>11</v>
      </c>
      <c r="G52" s="76"/>
      <c r="H52" s="76"/>
      <c r="I52" s="76"/>
      <c r="J52" s="76"/>
      <c r="K52" s="108"/>
      <c r="L52" s="108"/>
      <c r="M52" s="108"/>
      <c r="N52" s="108"/>
      <c r="O52" s="108"/>
    </row>
    <row r="53" spans="1:15" ht="40.5" customHeight="1">
      <c r="B53" s="104">
        <v>5</v>
      </c>
      <c r="C53" s="105" t="s">
        <v>73</v>
      </c>
      <c r="D53" s="109" t="s">
        <v>94</v>
      </c>
      <c r="E53" s="106">
        <v>126.7</v>
      </c>
      <c r="F53" s="107" t="s">
        <v>11</v>
      </c>
      <c r="G53" s="76"/>
      <c r="H53" s="76"/>
      <c r="I53" s="76">
        <f>ROUND(E53*G53, 0)</f>
        <v>0</v>
      </c>
      <c r="J53" s="76">
        <f>ROUND(E53*H53, 0)</f>
        <v>0</v>
      </c>
      <c r="K53" s="108"/>
      <c r="L53" s="108"/>
      <c r="M53" s="108"/>
      <c r="N53" s="108"/>
      <c r="O53" s="108"/>
    </row>
    <row r="54" spans="1:15" ht="51" customHeight="1">
      <c r="B54" s="104">
        <v>6</v>
      </c>
      <c r="C54" s="105" t="s">
        <v>74</v>
      </c>
      <c r="D54" s="109" t="s">
        <v>95</v>
      </c>
      <c r="E54" s="106">
        <v>36.5</v>
      </c>
      <c r="F54" s="107" t="s">
        <v>11</v>
      </c>
      <c r="G54" s="76"/>
      <c r="H54" s="76"/>
      <c r="I54" s="76">
        <f>ROUND(E54*G54, 0)</f>
        <v>0</v>
      </c>
      <c r="J54" s="76">
        <f>ROUND(E54*H54, 0)</f>
        <v>0</v>
      </c>
      <c r="K54" s="108"/>
      <c r="L54" s="108"/>
      <c r="M54" s="108"/>
      <c r="N54" s="108"/>
      <c r="O54" s="108"/>
    </row>
    <row r="55" spans="1:15" ht="39.75" customHeight="1">
      <c r="B55" s="104">
        <v>7</v>
      </c>
      <c r="C55" s="105" t="s">
        <v>75</v>
      </c>
      <c r="D55" s="109" t="s">
        <v>96</v>
      </c>
      <c r="E55" s="106">
        <v>7.5</v>
      </c>
      <c r="F55" s="107" t="s">
        <v>11</v>
      </c>
      <c r="G55" s="76"/>
      <c r="H55" s="76"/>
      <c r="I55" s="76">
        <f>ROUND(E55*G55, 0)</f>
        <v>0</v>
      </c>
      <c r="J55" s="76">
        <f>ROUND(E55*H55, 0)</f>
        <v>0</v>
      </c>
      <c r="K55" s="108"/>
      <c r="L55" s="108"/>
      <c r="M55" s="108"/>
      <c r="N55" s="108"/>
      <c r="O55" s="108"/>
    </row>
    <row r="56" spans="1:15" ht="14.25" customHeight="1">
      <c r="A56" s="88"/>
      <c r="B56" s="104">
        <v>8</v>
      </c>
      <c r="C56" s="112" t="s">
        <v>26</v>
      </c>
      <c r="D56" s="113" t="s">
        <v>29</v>
      </c>
      <c r="E56" s="101">
        <v>1</v>
      </c>
      <c r="F56" s="102" t="s">
        <v>23</v>
      </c>
      <c r="G56" s="103"/>
      <c r="H56" s="76"/>
      <c r="I56" s="76">
        <f>ROUND(E56*G56, 0)</f>
        <v>0</v>
      </c>
      <c r="J56" s="76">
        <f>ROUND(E56*H56, 0)</f>
        <v>0</v>
      </c>
    </row>
    <row r="57" spans="1:15" s="28" customFormat="1" ht="15.75" customHeight="1">
      <c r="B57" s="114"/>
      <c r="C57" s="79"/>
      <c r="D57" s="79" t="s">
        <v>27</v>
      </c>
      <c r="E57" s="81"/>
      <c r="F57" s="81"/>
      <c r="G57" s="79"/>
      <c r="H57" s="115"/>
      <c r="I57" s="84">
        <f>SUM(I49:I56)</f>
        <v>0</v>
      </c>
      <c r="J57" s="84">
        <f>SUM(J49:J56)</f>
        <v>0</v>
      </c>
    </row>
    <row r="60" spans="1:15" ht="15.75">
      <c r="B60" s="199" t="s">
        <v>77</v>
      </c>
      <c r="C60" s="199"/>
      <c r="D60" s="199"/>
      <c r="E60" s="217"/>
      <c r="F60" s="217"/>
      <c r="G60" s="217"/>
      <c r="H60" s="217"/>
      <c r="I60" s="217"/>
      <c r="J60" s="217"/>
    </row>
    <row r="61" spans="1:15">
      <c r="B61" s="104">
        <v>1</v>
      </c>
      <c r="C61" s="105" t="s">
        <v>26</v>
      </c>
      <c r="D61" s="116" t="s">
        <v>87</v>
      </c>
      <c r="E61" s="117"/>
      <c r="F61" s="118"/>
      <c r="G61" s="119"/>
      <c r="H61" s="119"/>
      <c r="I61" s="119"/>
      <c r="J61" s="120"/>
      <c r="K61" s="108">
        <v>17.742000000000001</v>
      </c>
      <c r="L61" s="108"/>
      <c r="M61" s="108"/>
      <c r="N61" s="108"/>
      <c r="O61" s="108"/>
    </row>
    <row r="62" spans="1:15">
      <c r="B62" s="104" t="s">
        <v>30</v>
      </c>
      <c r="C62" s="105"/>
      <c r="D62" s="125">
        <v>5</v>
      </c>
      <c r="E62" s="106">
        <v>950</v>
      </c>
      <c r="F62" s="107" t="s">
        <v>18</v>
      </c>
      <c r="G62" s="76"/>
      <c r="H62" s="76"/>
      <c r="I62" s="76">
        <f t="shared" ref="I62:I71" si="4">ROUND(E62*G62, 0)</f>
        <v>0</v>
      </c>
      <c r="J62" s="76">
        <f t="shared" ref="J62:J71" si="5">ROUND(E62*H62, 0)</f>
        <v>0</v>
      </c>
      <c r="K62" s="108"/>
      <c r="L62" s="108"/>
      <c r="M62" s="108"/>
      <c r="N62" s="108"/>
      <c r="O62" s="108"/>
    </row>
    <row r="63" spans="1:15">
      <c r="B63" s="104" t="s">
        <v>31</v>
      </c>
      <c r="C63" s="105"/>
      <c r="D63" s="125">
        <v>10</v>
      </c>
      <c r="E63" s="106">
        <v>1795</v>
      </c>
      <c r="F63" s="107" t="s">
        <v>18</v>
      </c>
      <c r="G63" s="76"/>
      <c r="H63" s="76"/>
      <c r="I63" s="76">
        <f t="shared" si="4"/>
        <v>0</v>
      </c>
      <c r="J63" s="76">
        <f t="shared" si="5"/>
        <v>0</v>
      </c>
      <c r="K63" s="108"/>
      <c r="L63" s="108"/>
      <c r="M63" s="108"/>
      <c r="N63" s="108"/>
      <c r="O63" s="108"/>
    </row>
    <row r="64" spans="1:15">
      <c r="B64" s="104" t="s">
        <v>32</v>
      </c>
      <c r="C64" s="105"/>
      <c r="D64" s="121">
        <v>16</v>
      </c>
      <c r="E64" s="122">
        <v>2790</v>
      </c>
      <c r="F64" s="123" t="s">
        <v>18</v>
      </c>
      <c r="G64" s="124"/>
      <c r="H64" s="124"/>
      <c r="I64" s="124">
        <f t="shared" si="4"/>
        <v>0</v>
      </c>
      <c r="J64" s="124">
        <f t="shared" si="5"/>
        <v>0</v>
      </c>
      <c r="K64" s="108"/>
      <c r="L64" s="108"/>
      <c r="M64" s="108"/>
      <c r="N64" s="108"/>
      <c r="O64" s="108"/>
    </row>
    <row r="65" spans="2:15">
      <c r="B65" s="104" t="s">
        <v>33</v>
      </c>
      <c r="C65" s="105"/>
      <c r="D65" s="125">
        <v>18</v>
      </c>
      <c r="E65" s="106">
        <v>12</v>
      </c>
      <c r="F65" s="107" t="s">
        <v>18</v>
      </c>
      <c r="G65" s="76"/>
      <c r="H65" s="76"/>
      <c r="I65" s="76">
        <f t="shared" si="4"/>
        <v>0</v>
      </c>
      <c r="J65" s="76">
        <f t="shared" si="5"/>
        <v>0</v>
      </c>
      <c r="K65" s="108"/>
      <c r="L65" s="108"/>
      <c r="M65" s="108"/>
      <c r="N65" s="108"/>
      <c r="O65" s="108"/>
    </row>
    <row r="66" spans="2:15">
      <c r="B66" s="104" t="s">
        <v>34</v>
      </c>
      <c r="C66" s="105"/>
      <c r="D66" s="125">
        <v>19</v>
      </c>
      <c r="E66" s="106">
        <v>155</v>
      </c>
      <c r="F66" s="107" t="s">
        <v>18</v>
      </c>
      <c r="G66" s="76"/>
      <c r="H66" s="76"/>
      <c r="I66" s="76">
        <f t="shared" si="4"/>
        <v>0</v>
      </c>
      <c r="J66" s="76">
        <f t="shared" si="5"/>
        <v>0</v>
      </c>
      <c r="K66" s="108"/>
      <c r="L66" s="108"/>
      <c r="M66" s="108"/>
      <c r="N66" s="108"/>
      <c r="O66" s="108"/>
    </row>
    <row r="67" spans="2:15">
      <c r="B67" s="104" t="s">
        <v>35</v>
      </c>
      <c r="C67" s="105"/>
      <c r="D67" s="125">
        <v>23</v>
      </c>
      <c r="E67" s="106">
        <v>860</v>
      </c>
      <c r="F67" s="107" t="s">
        <v>18</v>
      </c>
      <c r="G67" s="76"/>
      <c r="H67" s="76"/>
      <c r="I67" s="76">
        <f t="shared" si="4"/>
        <v>0</v>
      </c>
      <c r="J67" s="76">
        <f t="shared" si="5"/>
        <v>0</v>
      </c>
      <c r="K67" s="108"/>
      <c r="L67" s="108"/>
      <c r="M67" s="108"/>
      <c r="N67" s="108"/>
      <c r="O67" s="108"/>
    </row>
    <row r="68" spans="2:15">
      <c r="B68" s="104" t="s">
        <v>36</v>
      </c>
      <c r="C68" s="105"/>
      <c r="D68" s="121">
        <v>25</v>
      </c>
      <c r="E68" s="106">
        <v>2260</v>
      </c>
      <c r="F68" s="107" t="s">
        <v>18</v>
      </c>
      <c r="G68" s="76"/>
      <c r="H68" s="76"/>
      <c r="I68" s="76">
        <f t="shared" si="4"/>
        <v>0</v>
      </c>
      <c r="J68" s="76">
        <f t="shared" si="5"/>
        <v>0</v>
      </c>
      <c r="K68" s="108"/>
      <c r="L68" s="108"/>
      <c r="M68" s="108"/>
      <c r="N68" s="108"/>
      <c r="O68" s="108"/>
    </row>
    <row r="69" spans="2:15">
      <c r="B69" s="104" t="s">
        <v>39</v>
      </c>
      <c r="C69" s="105"/>
      <c r="D69" s="125">
        <v>26</v>
      </c>
      <c r="E69" s="106">
        <v>210</v>
      </c>
      <c r="F69" s="107" t="s">
        <v>18</v>
      </c>
      <c r="G69" s="76"/>
      <c r="H69" s="76"/>
      <c r="I69" s="76">
        <f t="shared" si="4"/>
        <v>0</v>
      </c>
      <c r="J69" s="76">
        <f t="shared" si="5"/>
        <v>0</v>
      </c>
      <c r="K69" s="108"/>
      <c r="L69" s="108"/>
      <c r="M69" s="108"/>
      <c r="N69" s="108"/>
      <c r="O69" s="108"/>
    </row>
    <row r="70" spans="2:15" ht="25.5">
      <c r="B70" s="104">
        <v>2</v>
      </c>
      <c r="C70" s="105" t="s">
        <v>26</v>
      </c>
      <c r="D70" s="105" t="s">
        <v>88</v>
      </c>
      <c r="E70" s="106">
        <v>120</v>
      </c>
      <c r="F70" s="107" t="s">
        <v>16</v>
      </c>
      <c r="G70" s="76"/>
      <c r="H70" s="76"/>
      <c r="I70" s="76">
        <f t="shared" si="4"/>
        <v>0</v>
      </c>
      <c r="J70" s="76">
        <f t="shared" si="5"/>
        <v>0</v>
      </c>
      <c r="K70" s="108"/>
      <c r="L70" s="108"/>
      <c r="M70" s="108"/>
      <c r="N70" s="108"/>
      <c r="O70" s="108"/>
    </row>
    <row r="71" spans="2:15" ht="39" customHeight="1">
      <c r="B71" s="126">
        <v>3</v>
      </c>
      <c r="C71" s="105" t="s">
        <v>26</v>
      </c>
      <c r="D71" s="127" t="s">
        <v>89</v>
      </c>
      <c r="E71" s="128">
        <v>12</v>
      </c>
      <c r="F71" s="129" t="s">
        <v>17</v>
      </c>
      <c r="G71" s="76"/>
      <c r="H71" s="76"/>
      <c r="I71" s="76">
        <f t="shared" si="4"/>
        <v>0</v>
      </c>
      <c r="J71" s="76">
        <f t="shared" si="5"/>
        <v>0</v>
      </c>
      <c r="K71" s="108"/>
      <c r="L71" s="108"/>
      <c r="M71" s="108"/>
      <c r="N71" s="108"/>
      <c r="O71" s="108"/>
    </row>
    <row r="72" spans="2:15" s="28" customFormat="1" ht="15.75" customHeight="1">
      <c r="B72" s="114"/>
      <c r="C72" s="79"/>
      <c r="D72" s="79" t="s">
        <v>27</v>
      </c>
      <c r="E72" s="81"/>
      <c r="F72" s="81"/>
      <c r="G72" s="79"/>
      <c r="H72" s="115"/>
      <c r="I72" s="84">
        <f>SUM(I62:I71)</f>
        <v>0</v>
      </c>
      <c r="J72" s="84">
        <f>SUM(J62:J71)</f>
        <v>0</v>
      </c>
    </row>
  </sheetData>
  <mergeCells count="11">
    <mergeCell ref="B2:J2"/>
    <mergeCell ref="B3:J3"/>
    <mergeCell ref="B4:J4"/>
    <mergeCell ref="B5:J5"/>
    <mergeCell ref="E7:F7"/>
    <mergeCell ref="B60:J60"/>
    <mergeCell ref="B9:J9"/>
    <mergeCell ref="B27:J27"/>
    <mergeCell ref="B47:J47"/>
    <mergeCell ref="B48:J48"/>
    <mergeCell ref="B39:J39"/>
  </mergeCells>
  <pageMargins left="0.39370078740157483" right="0" top="0.74803149606299213" bottom="0.74803149606299213" header="0.31496062992125984" footer="0.31496062992125984"/>
  <pageSetup paperSize="9" scale="92" orientation="portrait" horizontalDpi="4294967293" verticalDpi="4294967293" r:id="rId1"/>
  <rowBreaks count="4" manualBreakCount="4">
    <brk id="25" max="16383" man="1"/>
    <brk id="37" max="20" man="1"/>
    <brk id="45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2</vt:i4>
      </vt:variant>
    </vt:vector>
  </HeadingPairs>
  <TitlesOfParts>
    <vt:vector size="8" baseType="lpstr">
      <vt:lpstr>Előlap ÉPÍTÉSZET</vt:lpstr>
      <vt:lpstr>2. Építészet összesítő</vt:lpstr>
      <vt:lpstr>2. Építészet Kv</vt:lpstr>
      <vt:lpstr>Előlap STATIKA</vt:lpstr>
      <vt:lpstr>3. Statika összesítő </vt:lpstr>
      <vt:lpstr>3. Statika Kv </vt:lpstr>
      <vt:lpstr>'2. Építészet Kv'!Nyomtatási_cím</vt:lpstr>
      <vt:lpstr>'3. Statika Kv 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 Andrea</dc:creator>
  <cp:lastModifiedBy>Windows-felhasználó</cp:lastModifiedBy>
  <cp:lastPrinted>2019-02-08T12:10:12Z</cp:lastPrinted>
  <dcterms:created xsi:type="dcterms:W3CDTF">2008-08-14T11:46:10Z</dcterms:created>
  <dcterms:modified xsi:type="dcterms:W3CDTF">2020-05-14T15:04:30Z</dcterms:modified>
</cp:coreProperties>
</file>